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klaunchb\Desktop\CLASSES!!\REM_456\Lectures &amp; Notes\4-Grazing-Mgmt\Stocking_Rate_Stuff\"/>
    </mc:Choice>
  </mc:AlternateContent>
  <xr:revisionPtr revIDLastSave="0" documentId="13_ncr:1_{9980C08D-821F-4A23-A221-7C573647EBFA}" xr6:coauthVersionLast="45" xr6:coauthVersionMax="45" xr10:uidLastSave="{00000000-0000-0000-0000-000000000000}"/>
  <bookViews>
    <workbookView xWindow="-103" yWindow="-103" windowWidth="22149" windowHeight="11949" xr2:uid="{F65BBC22-C6CF-4208-B2E7-9CF18180E805}"/>
  </bookViews>
  <sheets>
    <sheet name="Instructions" sheetId="1" r:id="rId1"/>
    <sheet name="Background Info" sheetId="2" r:id="rId2"/>
    <sheet name="Forage Supply" sheetId="3" r:id="rId3"/>
    <sheet name="Forage Demand" sheetId="4" r:id="rId4"/>
    <sheet name="Stocking Rate"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9" i="5" l="1"/>
  <c r="C7" i="5"/>
  <c r="C3" i="5"/>
  <c r="C5" i="5"/>
  <c r="D7" i="3" l="1"/>
  <c r="C15" i="5"/>
  <c r="C13" i="5" l="1"/>
  <c r="E16" i="3"/>
  <c r="D4" i="3"/>
  <c r="C11" i="5" l="1"/>
  <c r="C4" i="4" l="1"/>
  <c r="C7" i="4"/>
  <c r="E12" i="3"/>
  <c r="E14" i="3"/>
</calcChain>
</file>

<file path=xl/sharedStrings.xml><?xml version="1.0" encoding="utf-8"?>
<sst xmlns="http://schemas.openxmlformats.org/spreadsheetml/2006/main" count="233" uniqueCount="109">
  <si>
    <t>http://bit.ly/MT-Range</t>
  </si>
  <si>
    <t>To see the ranch (Area of Interest) in Web Soil Suvey, open a web browser and navigate to:</t>
  </si>
  <si>
    <t>Soils and Productivity</t>
  </si>
  <si>
    <t>Carter County,  Montana </t>
  </si>
  <si>
    <t>Forage Production (Pounds/acre/year)</t>
  </si>
  <si>
    <t>Map unit symbol</t>
  </si>
  <si>
    <t>Map Unit Name</t>
  </si>
  <si>
    <t>Acres</t>
  </si>
  <si>
    <t>Unfavorable</t>
  </si>
  <si>
    <t>Normal</t>
  </si>
  <si>
    <t>Favorable</t>
  </si>
  <si>
    <t>56A</t>
  </si>
  <si>
    <t>Havre loam, 0 to 2% slopes</t>
  </si>
  <si>
    <t>57A</t>
  </si>
  <si>
    <t>Harlake silty clay, saline, 0 to 2% slopes</t>
  </si>
  <si>
    <t>77D</t>
  </si>
  <si>
    <t>Moyerson silty clay loam, 4 to 15% slopes</t>
  </si>
  <si>
    <t>85C</t>
  </si>
  <si>
    <t>Ethridge loam, 2 to 8% slopes</t>
  </si>
  <si>
    <t>89C</t>
  </si>
  <si>
    <t>Marvan silty clay, warm, 2 to 8% slopes</t>
  </si>
  <si>
    <t>177E</t>
  </si>
  <si>
    <t>277D</t>
  </si>
  <si>
    <t>Moyerson-Orinoco silty clay loams, 4 to 15% slopes</t>
  </si>
  <si>
    <t>Total dry-weight production is the amount of vegetation that can be expected to grow annually in a well-managed area that is supporting the potential natural plant community. It includes all vegetation, whether or not it is palatable to grazing animals. It includes the current year's growth of leaves, twigs, and fruits of woody plants. It does not include the increase in stem diameter of trees and shrubs. It is expressed in pounds per acre of air-dry vegetation for favorable, normal, and unfavorable years. In a favorable year, the amount and distribution of precipitation and the temperatures make growing conditions substantially better than average. In a normal year, growing conditions are about average. In an unfavorable year, growing conditions are well below average, generally because of low available soil moisture. Yields are adjusted to a common percent of air-dry moisture content.</t>
  </si>
  <si>
    <t>Ecological Site Soil Types and Characteristics Vegetation</t>
  </si>
  <si>
    <r>
      <t>Carter County, Montana</t>
    </r>
    <r>
      <rPr>
        <sz val="11"/>
        <color rgb="FF000000"/>
        <rFont val="Calibri"/>
        <family val="2"/>
        <scheme val="minor"/>
      </rPr>
      <t> </t>
    </r>
  </si>
  <si>
    <t>Map Unit Symbol &amp; Soil Name</t>
  </si>
  <si>
    <t>Ecological Sit or Plant Association</t>
  </si>
  <si>
    <t>Rangeland Plants</t>
  </si>
  <si>
    <t>Veg Type</t>
  </si>
  <si>
    <t>Composition</t>
  </si>
  <si>
    <t>% Dry Weight</t>
  </si>
  <si>
    <t>56A—Havre loam,</t>
  </si>
  <si>
    <t>0 to 2% slopes</t>
  </si>
  <si>
    <t>Silty (Si) RRU 58A-E 10-14 P.Z. (R058AE001MT)</t>
  </si>
  <si>
    <t>fringed sagewort</t>
  </si>
  <si>
    <t>Forb</t>
  </si>
  <si>
    <t>winterfat</t>
  </si>
  <si>
    <t>western wheatgrass</t>
  </si>
  <si>
    <t>Grass</t>
  </si>
  <si>
    <t>bluebunch wheatgrass</t>
  </si>
  <si>
    <t>green needlegrass</t>
  </si>
  <si>
    <t>needle and thread</t>
  </si>
  <si>
    <t>plains muhly</t>
  </si>
  <si>
    <t>prairie Junegrass</t>
  </si>
  <si>
    <t>57A—Harlake silty clay, saline,</t>
  </si>
  <si>
    <t>Saline Lowland (SL) RRU 60B-E 10-14" p.z. (R060BE571MT)</t>
  </si>
  <si>
    <t>Sandberg bluegrass</t>
  </si>
  <si>
    <t>alkali sacaton</t>
  </si>
  <si>
    <t>inland saltgrass</t>
  </si>
  <si>
    <t>alkali cordgrass</t>
  </si>
  <si>
    <t>greasewood</t>
  </si>
  <si>
    <t>Shrub</t>
  </si>
  <si>
    <t>Nuttall's saltbush</t>
  </si>
  <si>
    <t>77D—Moyerson silty clay loam,</t>
  </si>
  <si>
    <t>4 to 15% slopes</t>
  </si>
  <si>
    <t>Saline Upland (SU) RRU 60B-E 10-14" p.z. (R060BE572MT)</t>
  </si>
  <si>
    <t>other perennial forbs</t>
  </si>
  <si>
    <t>thickspike wheatgrass</t>
  </si>
  <si>
    <t>Montana wheatgrass</t>
  </si>
  <si>
    <t>big sagebrush</t>
  </si>
  <si>
    <t>fourwing saltbush</t>
  </si>
  <si>
    <t>85C—Ethridge loam,</t>
  </si>
  <si>
    <t>2 to 8% slopes</t>
  </si>
  <si>
    <t>89C—Marvan silty clay, warm,</t>
  </si>
  <si>
    <t>Clayey (Cy) RRU 60B-E 10-14" p.z. (R060BE566MT)</t>
  </si>
  <si>
    <t>other perennial grasses</t>
  </si>
  <si>
    <t>177E—Rock outcrop-Moyerson complex,</t>
  </si>
  <si>
    <t>15 to 50% slopes</t>
  </si>
  <si>
    <t>277D—Moyerson-Orinoco silty clay loams,</t>
  </si>
  <si>
    <t xml:space="preserve"> 4 to 15% slopes</t>
  </si>
  <si>
    <t>blue grama</t>
  </si>
  <si>
    <t>buffalograss</t>
  </si>
  <si>
    <t>pricklypear</t>
  </si>
  <si>
    <t>Forage Supply</t>
  </si>
  <si>
    <t>Emma and Travis need to set an initial stocking rate. Calculate forage available on the ranch in a NORMAL year.</t>
  </si>
  <si>
    <t>If a reduction is needed, how many pounds will you reduce available forage by?</t>
  </si>
  <si>
    <t>Emma and Travis are pretty set on raising cattle. However, they want to know if cattle are best suited for this ranch, or should they consider grazing sheep?  They would like your advice on the pros and cons of cattle versus sheep on this ranch.</t>
  </si>
  <si>
    <t>How many total AUMs can be grazed on the ranch?</t>
  </si>
  <si>
    <t>Calculations below this line …...........................................................................................................................................................................................................................................................................................................</t>
  </si>
  <si>
    <t>In this region of Montana it is recommended that 45% or less of forage is used in spring till seed set (I..e, 45% Proper Use Factor)</t>
  </si>
  <si>
    <t>** Round to a whole number, not fractions of a pound</t>
  </si>
  <si>
    <t>** Round to nearest pound (round up if  &gt;_.5 and round down if &lt;_.5)</t>
  </si>
  <si>
    <t>With necessary reductions, what is the total available forage on the ranch?</t>
  </si>
  <si>
    <t>Forage Damand:</t>
  </si>
  <si>
    <t>Set Stocking Rate:</t>
  </si>
  <si>
    <t>** Round to nearest AUM (i.e., 122, 45, or 76)</t>
  </si>
  <si>
    <r>
      <t xml:space="preserve">Total pounds of forage for your </t>
    </r>
    <r>
      <rPr>
        <b/>
        <sz val="11"/>
        <color theme="1"/>
        <rFont val="Calibri"/>
        <family val="2"/>
        <scheme val="minor"/>
      </rPr>
      <t xml:space="preserve">cows </t>
    </r>
    <r>
      <rPr>
        <sz val="11"/>
        <color theme="1"/>
        <rFont val="Calibri"/>
        <family val="2"/>
        <scheme val="minor"/>
      </rPr>
      <t>for whole season?</t>
    </r>
  </si>
  <si>
    <r>
      <t xml:space="preserve">Total pounds of forage for </t>
    </r>
    <r>
      <rPr>
        <b/>
        <sz val="11"/>
        <color theme="1"/>
        <rFont val="Calibri"/>
        <family val="2"/>
        <scheme val="minor"/>
      </rPr>
      <t xml:space="preserve">bulls </t>
    </r>
    <r>
      <rPr>
        <sz val="11"/>
        <color theme="1"/>
        <rFont val="Calibri"/>
        <family val="2"/>
        <scheme val="minor"/>
      </rPr>
      <t>while on the ranch?</t>
    </r>
  </si>
  <si>
    <t>Total pounds of forage for all cows and bulls each season?</t>
  </si>
  <si>
    <t>Total AUMs neede for the whole season?</t>
  </si>
  <si>
    <t>Stocking rate on ranch in Acres/AUMs?</t>
  </si>
  <si>
    <t xml:space="preserve"> Grazing Case Study Sceneario near Hammond, MT</t>
  </si>
  <si>
    <t>Information from the Soil Survey is attached for the Carter County Ranch west of Hammond, MT in the southeastern corner of Montana; just north of Wyoming and west of South Dakota.  This ranch is 10,255 acres located in the mixed grass prairie of the Northern Plains and is owned by Emma and Travis White. Emma and Travis grew up in the area and after successful careers in accounting they have decided to retire and fulfill their life-long dream of living on the land and raising cattle.  Emma and Travis have the management goal of using as much vegetation as possible without causing serious damage to the plant community and providing sufficient forage for resident wildlife.</t>
  </si>
  <si>
    <t>Emma ant Travis heard you were taking a rangeland management class, they decided to ask you a few questions to make sure their grazing plans will work.  Please answer the  questions on the tabs below for Emma and Travis.</t>
  </si>
  <si>
    <t>How much will you expect a bull to eat each day?</t>
  </si>
  <si>
    <t>Emma and Travis need to know how many animals to stock.</t>
  </si>
  <si>
    <t>How much will each cow to eat each day?</t>
  </si>
  <si>
    <r>
      <t xml:space="preserve">They plan to establish a cow/calf operation grazing Angus </t>
    </r>
    <r>
      <rPr>
        <b/>
        <sz val="11"/>
        <color theme="1"/>
        <rFont val="Calibri"/>
        <family val="2"/>
        <scheme val="minor"/>
      </rPr>
      <t xml:space="preserve">cows weighing 1,200 pounds </t>
    </r>
    <r>
      <rPr>
        <sz val="11"/>
        <color theme="1"/>
        <rFont val="Calibri"/>
        <family val="2"/>
        <scheme val="minor"/>
      </rPr>
      <t>on average.</t>
    </r>
  </si>
  <si>
    <r>
      <t xml:space="preserve"> Emma and Travis plan to lease</t>
    </r>
    <r>
      <rPr>
        <b/>
        <sz val="11"/>
        <color theme="1"/>
        <rFont val="Calibri"/>
        <family val="2"/>
        <scheme val="minor"/>
      </rPr>
      <t xml:space="preserve"> bulls weighing 1,400 lbs</t>
    </r>
    <r>
      <rPr>
        <sz val="11"/>
        <color theme="1"/>
        <rFont val="Calibri"/>
        <family val="2"/>
        <scheme val="minor"/>
      </rPr>
      <t xml:space="preserve"> on average from a neighbor and use them at a ratio of 1 bull for 25 cows. </t>
    </r>
  </si>
  <si>
    <r>
      <t>Emma and Travis need to know how many animals to stock. Based on the vegetative growth curve and the weather patterns, Emma and Travis plan to graze from the middle of May</t>
    </r>
    <r>
      <rPr>
        <b/>
        <sz val="11"/>
        <color theme="1"/>
        <rFont val="Calibri"/>
        <family val="2"/>
        <scheme val="minor"/>
      </rPr>
      <t xml:space="preserve"> </t>
    </r>
    <r>
      <rPr>
        <sz val="11"/>
        <color theme="1"/>
        <rFont val="Calibri"/>
        <family val="2"/>
        <scheme val="minor"/>
      </rPr>
      <t>until the snow covers up grass about the end of November</t>
    </r>
    <r>
      <rPr>
        <b/>
        <sz val="11"/>
        <color theme="1"/>
        <rFont val="Calibri"/>
        <family val="2"/>
        <scheme val="minor"/>
      </rPr>
      <t xml:space="preserve"> </t>
    </r>
    <r>
      <rPr>
        <sz val="11"/>
        <color theme="1"/>
        <rFont val="Calibri"/>
        <family val="2"/>
        <scheme val="minor"/>
      </rPr>
      <t xml:space="preserve">or about </t>
    </r>
    <r>
      <rPr>
        <b/>
        <sz val="11"/>
        <color theme="1"/>
        <rFont val="Calibri"/>
        <family val="2"/>
        <scheme val="minor"/>
      </rPr>
      <t xml:space="preserve">195 days. </t>
    </r>
    <r>
      <rPr>
        <sz val="11"/>
        <color theme="1"/>
        <rFont val="Calibri"/>
        <family val="2"/>
        <scheme val="minor"/>
      </rPr>
      <t xml:space="preserve">Emma and Travis plan to calve in late March and April before they send the cows to range.  They will need to put bulls out with the cows by June 15 and remove them mid-September </t>
    </r>
    <r>
      <rPr>
        <b/>
        <sz val="11"/>
        <color theme="1"/>
        <rFont val="Calibri"/>
        <family val="2"/>
        <scheme val="minor"/>
      </rPr>
      <t>(90 days)</t>
    </r>
    <r>
      <rPr>
        <sz val="11"/>
        <color theme="1"/>
        <rFont val="Calibri"/>
        <family val="2"/>
        <scheme val="minor"/>
      </rPr>
      <t xml:space="preserve">.  They plan to lease bulls from a neighbor and put them with cows for 3 months at a ratio of </t>
    </r>
    <r>
      <rPr>
        <b/>
        <sz val="11"/>
        <color theme="1"/>
        <rFont val="Calibri"/>
        <family val="2"/>
        <scheme val="minor"/>
      </rPr>
      <t>1 bull for 25 cows</t>
    </r>
    <r>
      <rPr>
        <sz val="11"/>
        <color theme="1"/>
        <rFont val="Calibri"/>
        <family val="2"/>
        <scheme val="minor"/>
      </rPr>
      <t>. How many cows will they need to buy and how many bulls will they need to lease?</t>
    </r>
  </si>
  <si>
    <r>
      <rPr>
        <sz val="11"/>
        <color theme="1"/>
        <rFont val="Calibri"/>
        <family val="2"/>
        <scheme val="minor"/>
      </rPr>
      <t xml:space="preserve">Number of </t>
    </r>
    <r>
      <rPr>
        <u/>
        <sz val="11"/>
        <color theme="1"/>
        <rFont val="Calibri"/>
        <family val="2"/>
        <scheme val="minor"/>
      </rPr>
      <t>cows</t>
    </r>
    <r>
      <rPr>
        <sz val="11"/>
        <color theme="1"/>
        <rFont val="Calibri"/>
        <family val="2"/>
        <scheme val="minor"/>
      </rPr>
      <t xml:space="preserve"> to graze on ranch?</t>
    </r>
  </si>
  <si>
    <r>
      <rPr>
        <sz val="11"/>
        <color theme="1"/>
        <rFont val="Calibri"/>
        <family val="2"/>
        <scheme val="minor"/>
      </rPr>
      <t xml:space="preserve">Number of </t>
    </r>
    <r>
      <rPr>
        <u/>
        <sz val="11"/>
        <color theme="1"/>
        <rFont val="Calibri"/>
        <family val="2"/>
        <scheme val="minor"/>
      </rPr>
      <t>bulls</t>
    </r>
    <r>
      <rPr>
        <sz val="11"/>
        <color theme="1"/>
        <rFont val="Calibri"/>
        <family val="2"/>
        <scheme val="minor"/>
      </rPr>
      <t xml:space="preserve"> to lease for breeding?</t>
    </r>
  </si>
  <si>
    <t>**Round up or down to nearest whole AUM</t>
  </si>
  <si>
    <r>
      <t xml:space="preserve">What is the </t>
    </r>
    <r>
      <rPr>
        <b/>
        <sz val="11"/>
        <color theme="1"/>
        <rFont val="Calibri"/>
        <family val="2"/>
        <scheme val="minor"/>
      </rPr>
      <t>total forage</t>
    </r>
    <r>
      <rPr>
        <sz val="11"/>
        <color theme="1"/>
        <rFont val="Calibri"/>
        <family val="2"/>
        <scheme val="minor"/>
      </rPr>
      <t xml:space="preserve"> produced on the Ranch in a </t>
    </r>
    <r>
      <rPr>
        <b/>
        <sz val="11"/>
        <color theme="1"/>
        <rFont val="Calibri"/>
        <family val="2"/>
        <scheme val="minor"/>
      </rPr>
      <t>normal year</t>
    </r>
    <r>
      <rPr>
        <sz val="11"/>
        <color theme="1"/>
        <rFont val="Calibri"/>
        <family val="2"/>
        <scheme val="minor"/>
      </rPr>
      <t>?</t>
    </r>
  </si>
  <si>
    <r>
      <t xml:space="preserve">Rock outcrop-Moyerson complex, 15 to 50% slopes
</t>
    </r>
    <r>
      <rPr>
        <i/>
        <sz val="11"/>
        <color theme="0" tint="-0.34998626667073579"/>
        <rFont val="Calibri"/>
        <family val="2"/>
        <scheme val="minor"/>
      </rPr>
      <t>75% of area 15-30% slope; 25% of area &gt; 30% slope</t>
    </r>
  </si>
  <si>
    <t>Will you need to consider other reductions due to topography or water availability?</t>
  </si>
  <si>
    <t>Your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</si>
</sst>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0.0_);\(#,##0.0\)"/>
  </numFmts>
  <fonts count="22" x14ac:knownFonts="1">
    <font>
      <sz val="11"/>
      <color theme="1"/>
      <name val="Calibri"/>
      <family val="2"/>
      <scheme val="minor"/>
    </font>
    <font>
      <b/>
      <sz val="11"/>
      <color theme="1"/>
      <name val="Calibri"/>
      <family val="2"/>
      <scheme val="minor"/>
    </font>
    <font>
      <sz val="16"/>
      <color theme="1"/>
      <name val="Calibri"/>
      <family val="2"/>
      <scheme val="minor"/>
    </font>
    <font>
      <sz val="12"/>
      <color rgb="FF000000"/>
      <name val="Calibri"/>
      <family val="2"/>
      <scheme val="minor"/>
    </font>
    <font>
      <u/>
      <sz val="11"/>
      <color theme="1"/>
      <name val="Calibri"/>
      <family val="2"/>
      <scheme val="minor"/>
    </font>
    <font>
      <u/>
      <sz val="11"/>
      <color theme="10"/>
      <name val="Calibri"/>
      <family val="2"/>
      <scheme val="minor"/>
    </font>
    <font>
      <b/>
      <sz val="20"/>
      <color theme="1"/>
      <name val="Calibri"/>
      <family val="2"/>
      <scheme val="minor"/>
    </font>
    <font>
      <b/>
      <sz val="11"/>
      <color rgb="FF000000"/>
      <name val="Calibri"/>
      <family val="2"/>
      <scheme val="minor"/>
    </font>
    <font>
      <u/>
      <sz val="11"/>
      <color rgb="FF000000"/>
      <name val="Calibri"/>
      <family val="2"/>
      <scheme val="minor"/>
    </font>
    <font>
      <sz val="11"/>
      <color rgb="FF000000"/>
      <name val="Calibri"/>
      <family val="2"/>
      <scheme val="minor"/>
    </font>
    <font>
      <b/>
      <sz val="14"/>
      <color rgb="FF000000"/>
      <name val="Calibri"/>
      <family val="2"/>
      <scheme val="minor"/>
    </font>
    <font>
      <b/>
      <u/>
      <sz val="11"/>
      <color rgb="FF000000"/>
      <name val="Calibri"/>
      <family val="2"/>
      <scheme val="minor"/>
    </font>
    <font>
      <b/>
      <u/>
      <sz val="9"/>
      <color rgb="FF000000"/>
      <name val="Calibri"/>
      <family val="2"/>
      <scheme val="minor"/>
    </font>
    <font>
      <sz val="9"/>
      <color rgb="FF000000"/>
      <name val="Calibri"/>
      <family val="2"/>
      <scheme val="minor"/>
    </font>
    <font>
      <b/>
      <sz val="14"/>
      <color theme="1"/>
      <name val="Calibri"/>
      <family val="2"/>
      <scheme val="minor"/>
    </font>
    <font>
      <sz val="11"/>
      <color theme="1"/>
      <name val="Symbol"/>
      <family val="1"/>
      <charset val="2"/>
    </font>
    <font>
      <sz val="11"/>
      <color rgb="FF0070C0"/>
      <name val="Symbol"/>
      <family val="1"/>
      <charset val="2"/>
    </font>
    <font>
      <sz val="11"/>
      <color rgb="FF201F1E"/>
      <name val="Calibri"/>
      <family val="2"/>
      <scheme val="minor"/>
    </font>
    <font>
      <i/>
      <sz val="11"/>
      <color rgb="FFFF0000"/>
      <name val="Calibri"/>
      <family val="2"/>
      <scheme val="minor"/>
    </font>
    <font>
      <sz val="11"/>
      <color theme="1"/>
      <name val="Calibri"/>
      <family val="2"/>
      <scheme val="minor"/>
    </font>
    <font>
      <i/>
      <sz val="11"/>
      <color theme="0" tint="-0.34998626667073579"/>
      <name val="Calibri"/>
      <family val="2"/>
      <scheme val="minor"/>
    </font>
    <font>
      <i/>
      <sz val="10"/>
      <color rgb="FFFF0000"/>
      <name val="Calibri"/>
      <family val="2"/>
      <scheme val="minor"/>
    </font>
  </fonts>
  <fills count="7">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tint="0.39997558519241921"/>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rgb="FF000000"/>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0" fontId="5" fillId="0" borderId="0" applyNumberFormat="0" applyFill="0" applyBorder="0" applyAlignment="0" applyProtection="0"/>
    <xf numFmtId="43" fontId="19" fillId="0" borderId="0" applyFont="0" applyFill="0" applyBorder="0" applyAlignment="0" applyProtection="0"/>
  </cellStyleXfs>
  <cellXfs count="93">
    <xf numFmtId="0" fontId="0" fillId="0" borderId="0" xfId="0"/>
    <xf numFmtId="0" fontId="2" fillId="0" borderId="0" xfId="0" applyFont="1"/>
    <xf numFmtId="0" fontId="3" fillId="0" borderId="0" xfId="0" applyFont="1"/>
    <xf numFmtId="0" fontId="3" fillId="0" borderId="0" xfId="0" applyFont="1" applyAlignment="1">
      <alignment wrapText="1"/>
    </xf>
    <xf numFmtId="0" fontId="5" fillId="0" borderId="0" xfId="1"/>
    <xf numFmtId="0" fontId="6" fillId="0" borderId="0" xfId="0" applyFont="1" applyAlignment="1">
      <alignment vertical="center"/>
    </xf>
    <xf numFmtId="0" fontId="13" fillId="3" borderId="7" xfId="0" applyFont="1" applyFill="1" applyBorder="1" applyAlignment="1">
      <alignment vertical="center" wrapText="1"/>
    </xf>
    <xf numFmtId="0" fontId="0" fillId="3" borderId="7" xfId="0" applyFill="1" applyBorder="1" applyAlignment="1">
      <alignment vertical="center" wrapText="1"/>
    </xf>
    <xf numFmtId="0" fontId="0" fillId="3" borderId="11" xfId="0" applyFill="1" applyBorder="1" applyAlignment="1">
      <alignment vertical="center" wrapText="1"/>
    </xf>
    <xf numFmtId="0" fontId="13" fillId="3" borderId="8" xfId="0" applyFont="1" applyFill="1" applyBorder="1" applyAlignment="1">
      <alignment vertical="center" wrapText="1"/>
    </xf>
    <xf numFmtId="0" fontId="13" fillId="3" borderId="8" xfId="0" applyFont="1" applyFill="1" applyBorder="1" applyAlignment="1">
      <alignment horizontal="right" vertical="center" wrapText="1"/>
    </xf>
    <xf numFmtId="0" fontId="13" fillId="3" borderId="6" xfId="0" applyFont="1" applyFill="1" applyBorder="1" applyAlignment="1">
      <alignment vertical="center" wrapText="1"/>
    </xf>
    <xf numFmtId="0" fontId="13" fillId="3" borderId="6" xfId="0" applyFont="1" applyFill="1" applyBorder="1" applyAlignment="1">
      <alignment horizontal="right" vertical="center" wrapText="1"/>
    </xf>
    <xf numFmtId="0" fontId="0" fillId="0" borderId="0" xfId="0" applyAlignment="1">
      <alignment vertical="top"/>
    </xf>
    <xf numFmtId="0" fontId="12" fillId="2" borderId="0" xfId="0" applyFont="1" applyFill="1" applyAlignment="1">
      <alignment vertical="top" wrapText="1"/>
    </xf>
    <xf numFmtId="0" fontId="12" fillId="2" borderId="10" xfId="0" applyFont="1" applyFill="1" applyBorder="1" applyAlignment="1">
      <alignment vertical="top" wrapText="1"/>
    </xf>
    <xf numFmtId="0" fontId="17" fillId="0" borderId="0" xfId="0" applyFont="1" applyProtection="1">
      <protection hidden="1"/>
    </xf>
    <xf numFmtId="0" fontId="0" fillId="4" borderId="1" xfId="0" applyFill="1" applyBorder="1" applyProtection="1">
      <protection locked="0"/>
    </xf>
    <xf numFmtId="3" fontId="0" fillId="4" borderId="1" xfId="0" applyNumberFormat="1" applyFill="1" applyBorder="1" applyAlignment="1" applyProtection="1">
      <alignment horizontal="right"/>
      <protection locked="0"/>
    </xf>
    <xf numFmtId="0" fontId="0" fillId="0" borderId="0" xfId="0" applyFill="1" applyBorder="1" applyAlignment="1" applyProtection="1">
      <alignment horizontal="right"/>
      <protection locked="0"/>
    </xf>
    <xf numFmtId="0" fontId="0" fillId="0" borderId="0" xfId="0" applyProtection="1">
      <protection locked="0"/>
    </xf>
    <xf numFmtId="0" fontId="0" fillId="0" borderId="0" xfId="0" applyProtection="1">
      <protection hidden="1"/>
    </xf>
    <xf numFmtId="0" fontId="0" fillId="0" borderId="0" xfId="0" applyFill="1" applyProtection="1">
      <protection hidden="1"/>
    </xf>
    <xf numFmtId="0" fontId="14" fillId="0" borderId="0" xfId="0" applyFont="1" applyProtection="1">
      <protection locked="0"/>
    </xf>
    <xf numFmtId="0" fontId="0" fillId="0" borderId="0" xfId="0" applyFont="1" applyProtection="1">
      <protection locked="0"/>
    </xf>
    <xf numFmtId="0" fontId="18" fillId="0" borderId="0" xfId="0" applyFont="1" applyProtection="1">
      <protection locked="0"/>
    </xf>
    <xf numFmtId="0" fontId="0" fillId="0" borderId="0" xfId="0" applyAlignment="1" applyProtection="1">
      <alignment horizontal="right"/>
      <protection locked="0"/>
    </xf>
    <xf numFmtId="0" fontId="17" fillId="0" borderId="0" xfId="0" applyFont="1" applyProtection="1">
      <protection locked="0"/>
    </xf>
    <xf numFmtId="0" fontId="0" fillId="0" borderId="0" xfId="0" applyAlignment="1" applyProtection="1">
      <alignment vertical="center"/>
      <protection locked="0"/>
    </xf>
    <xf numFmtId="0" fontId="0" fillId="0" borderId="0" xfId="0" applyFill="1" applyBorder="1" applyAlignment="1" applyProtection="1">
      <alignment horizontal="left" vertical="top"/>
      <protection locked="0"/>
    </xf>
    <xf numFmtId="0" fontId="0" fillId="0" borderId="0" xfId="0" applyFill="1" applyProtection="1">
      <protection locked="0"/>
    </xf>
    <xf numFmtId="0" fontId="0" fillId="0" borderId="0" xfId="0" applyFill="1" applyAlignment="1" applyProtection="1">
      <alignment horizontal="right"/>
      <protection locked="0"/>
    </xf>
    <xf numFmtId="0" fontId="0" fillId="0" borderId="0" xfId="0" applyFont="1" applyProtection="1">
      <protection hidden="1"/>
    </xf>
    <xf numFmtId="0" fontId="0" fillId="0" borderId="0" xfId="0" applyAlignment="1" applyProtection="1">
      <alignment horizontal="left" vertical="top" wrapText="1"/>
      <protection locked="0"/>
    </xf>
    <xf numFmtId="0" fontId="15" fillId="0" borderId="0" xfId="0" applyFont="1" applyFill="1" applyAlignment="1" applyProtection="1">
      <alignment horizontal="left" vertical="center" indent="2"/>
      <protection locked="0"/>
    </xf>
    <xf numFmtId="0" fontId="0" fillId="0" borderId="0" xfId="0" applyFill="1" applyBorder="1" applyProtection="1">
      <protection locked="0"/>
    </xf>
    <xf numFmtId="0" fontId="0" fillId="0" borderId="0" xfId="0" applyFont="1" applyAlignment="1" applyProtection="1">
      <alignment horizontal="right" vertical="center" indent="2"/>
      <protection locked="0"/>
    </xf>
    <xf numFmtId="164" fontId="0" fillId="4" borderId="1" xfId="0" applyNumberFormat="1" applyFill="1" applyBorder="1" applyProtection="1">
      <protection locked="0"/>
    </xf>
    <xf numFmtId="1" fontId="0" fillId="4" borderId="1" xfId="0" applyNumberFormat="1" applyFill="1" applyBorder="1" applyProtection="1">
      <protection locked="0"/>
    </xf>
    <xf numFmtId="0" fontId="16" fillId="0" borderId="0" xfId="0" applyFont="1" applyAlignment="1" applyProtection="1">
      <alignment horizontal="left" vertical="center" indent="2"/>
      <protection locked="0"/>
    </xf>
    <xf numFmtId="165" fontId="0" fillId="4" borderId="1" xfId="2" applyNumberFormat="1" applyFont="1" applyFill="1" applyBorder="1" applyAlignment="1" applyProtection="1">
      <alignment horizontal="right"/>
      <protection locked="0"/>
    </xf>
    <xf numFmtId="165" fontId="0" fillId="4" borderId="1" xfId="0" applyNumberFormat="1" applyFill="1" applyBorder="1" applyAlignment="1" applyProtection="1">
      <alignment horizontal="right"/>
      <protection locked="0"/>
    </xf>
    <xf numFmtId="166" fontId="0" fillId="4" borderId="1" xfId="0" applyNumberFormat="1" applyFill="1" applyBorder="1" applyAlignment="1" applyProtection="1">
      <alignment horizontal="right"/>
      <protection locked="0"/>
    </xf>
    <xf numFmtId="0" fontId="21" fillId="0" borderId="0" xfId="0" applyFont="1" applyProtection="1">
      <protection hidden="1"/>
    </xf>
    <xf numFmtId="0" fontId="1" fillId="0" borderId="0" xfId="0" applyFont="1" applyProtection="1">
      <protection locked="0"/>
    </xf>
    <xf numFmtId="0" fontId="0" fillId="0" borderId="0" xfId="0" applyAlignment="1">
      <alignment horizontal="left" vertical="top" wrapText="1"/>
    </xf>
    <xf numFmtId="0" fontId="13" fillId="3" borderId="12" xfId="0" applyFont="1" applyFill="1" applyBorder="1" applyAlignment="1">
      <alignment vertical="top" wrapText="1"/>
    </xf>
    <xf numFmtId="0" fontId="13" fillId="3" borderId="7" xfId="0" applyFont="1" applyFill="1" applyBorder="1" applyAlignment="1">
      <alignment vertical="top" wrapText="1"/>
    </xf>
    <xf numFmtId="0" fontId="13" fillId="3" borderId="11" xfId="0" applyFont="1" applyFill="1" applyBorder="1" applyAlignment="1">
      <alignment vertical="top" wrapText="1"/>
    </xf>
    <xf numFmtId="0" fontId="0" fillId="0" borderId="0" xfId="0" applyAlignment="1">
      <alignment horizontal="left" vertical="top" wrapText="1"/>
    </xf>
    <xf numFmtId="0" fontId="10" fillId="2" borderId="0" xfId="0" applyFont="1" applyFill="1" applyAlignment="1">
      <alignment vertical="center"/>
    </xf>
    <xf numFmtId="0" fontId="11" fillId="2" borderId="0" xfId="0" applyFont="1" applyFill="1" applyAlignment="1">
      <alignment vertical="top" wrapText="1"/>
    </xf>
    <xf numFmtId="0" fontId="11" fillId="2" borderId="10" xfId="0" applyFont="1" applyFill="1" applyBorder="1" applyAlignment="1">
      <alignment vertical="top" wrapText="1"/>
    </xf>
    <xf numFmtId="0" fontId="13" fillId="3" borderId="9" xfId="0" applyFont="1" applyFill="1" applyBorder="1" applyAlignment="1">
      <alignment vertical="top" wrapText="1"/>
    </xf>
    <xf numFmtId="0" fontId="0" fillId="4" borderId="2" xfId="0" applyFill="1" applyBorder="1" applyAlignment="1" applyProtection="1">
      <alignment horizontal="left" vertical="top"/>
      <protection locked="0"/>
    </xf>
    <xf numFmtId="0" fontId="0" fillId="4" borderId="4" xfId="0" applyFill="1" applyBorder="1" applyAlignment="1" applyProtection="1">
      <alignment horizontal="left" vertical="top"/>
      <protection locked="0"/>
    </xf>
    <xf numFmtId="0" fontId="0" fillId="4" borderId="3" xfId="0" applyFill="1" applyBorder="1" applyAlignment="1" applyProtection="1">
      <alignment horizontal="left" vertical="top"/>
      <protection locked="0"/>
    </xf>
    <xf numFmtId="0" fontId="0" fillId="0" borderId="0" xfId="0" applyAlignment="1" applyProtection="1">
      <alignment horizontal="left" vertical="top" wrapText="1"/>
      <protection locked="0"/>
    </xf>
    <xf numFmtId="0" fontId="0" fillId="0" borderId="0" xfId="0" applyFont="1" applyAlignment="1" applyProtection="1">
      <alignment horizontal="left" vertical="top" wrapText="1"/>
      <protection locked="0"/>
    </xf>
    <xf numFmtId="0" fontId="0" fillId="4" borderId="2" xfId="0" applyFill="1" applyBorder="1" applyAlignment="1" applyProtection="1">
      <alignment horizontal="center"/>
      <protection locked="0"/>
    </xf>
    <xf numFmtId="0" fontId="0" fillId="4" borderId="4" xfId="0" applyFill="1" applyBorder="1" applyAlignment="1" applyProtection="1">
      <alignment horizontal="center"/>
      <protection locked="0"/>
    </xf>
    <xf numFmtId="0" fontId="0" fillId="4" borderId="3" xfId="0" applyFill="1" applyBorder="1" applyAlignment="1" applyProtection="1">
      <alignment horizontal="center"/>
      <protection locked="0"/>
    </xf>
    <xf numFmtId="0" fontId="9" fillId="5" borderId="13" xfId="0" applyFont="1" applyFill="1" applyBorder="1" applyAlignment="1">
      <alignment horizontal="right" vertical="center" wrapText="1"/>
    </xf>
    <xf numFmtId="0" fontId="9" fillId="5" borderId="13" xfId="0" applyFont="1" applyFill="1" applyBorder="1" applyAlignment="1">
      <alignment vertical="center" wrapText="1"/>
    </xf>
    <xf numFmtId="3" fontId="9" fillId="5" borderId="13" xfId="0" applyNumberFormat="1" applyFont="1" applyFill="1" applyBorder="1" applyAlignment="1">
      <alignment vertical="center" wrapText="1"/>
    </xf>
    <xf numFmtId="0" fontId="9" fillId="5" borderId="14"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6" xfId="0" applyFont="1" applyFill="1" applyBorder="1" applyAlignment="1">
      <alignment vertical="center" wrapText="1"/>
    </xf>
    <xf numFmtId="0" fontId="9" fillId="5" borderId="16" xfId="0" applyFont="1" applyFill="1" applyBorder="1" applyAlignment="1">
      <alignment horizontal="right" vertical="center" wrapText="1"/>
    </xf>
    <xf numFmtId="0" fontId="7" fillId="6" borderId="2" xfId="0" applyFont="1" applyFill="1" applyBorder="1" applyAlignment="1">
      <alignment vertical="center"/>
    </xf>
    <xf numFmtId="0" fontId="7" fillId="6" borderId="3" xfId="0" applyFont="1" applyFill="1" applyBorder="1" applyAlignment="1">
      <alignment vertical="center"/>
    </xf>
    <xf numFmtId="0" fontId="7" fillId="6" borderId="3" xfId="0" applyFont="1" applyFill="1" applyBorder="1" applyAlignment="1">
      <alignment vertical="center"/>
    </xf>
    <xf numFmtId="0" fontId="8" fillId="6" borderId="2" xfId="0" applyFont="1" applyFill="1" applyBorder="1" applyAlignment="1">
      <alignment horizontal="center" vertical="center"/>
    </xf>
    <xf numFmtId="0" fontId="8" fillId="6" borderId="4" xfId="0" applyFont="1" applyFill="1" applyBorder="1" applyAlignment="1">
      <alignment horizontal="center" vertical="center"/>
    </xf>
    <xf numFmtId="0" fontId="7" fillId="6" borderId="9"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7" fillId="6" borderId="6" xfId="0" applyFont="1" applyFill="1" applyBorder="1" applyAlignment="1">
      <alignment vertical="center" wrapText="1"/>
    </xf>
    <xf numFmtId="0" fontId="7" fillId="6" borderId="6" xfId="0" applyFont="1" applyFill="1" applyBorder="1" applyAlignment="1">
      <alignment horizontal="center" vertical="center" wrapText="1"/>
    </xf>
    <xf numFmtId="0" fontId="7" fillId="6" borderId="6" xfId="0" applyFont="1" applyFill="1" applyBorder="1" applyAlignment="1">
      <alignment horizontal="right" vertical="center" wrapText="1"/>
    </xf>
    <xf numFmtId="3" fontId="9" fillId="5" borderId="13" xfId="0" applyNumberFormat="1" applyFont="1" applyFill="1" applyBorder="1" applyAlignment="1">
      <alignment horizontal="right" vertical="center" wrapText="1"/>
    </xf>
    <xf numFmtId="0" fontId="9" fillId="5" borderId="17" xfId="0" applyFont="1" applyFill="1" applyBorder="1" applyAlignment="1">
      <alignment vertical="center" wrapText="1"/>
    </xf>
    <xf numFmtId="0" fontId="9" fillId="5" borderId="17" xfId="0" applyFont="1" applyFill="1" applyBorder="1" applyAlignment="1">
      <alignment horizontal="right" vertical="center" wrapText="1"/>
    </xf>
    <xf numFmtId="0" fontId="7" fillId="6" borderId="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7" fillId="6" borderId="10" xfId="0" applyFont="1" applyFill="1" applyBorder="1" applyAlignment="1">
      <alignment horizontal="right" vertical="center" wrapText="1"/>
    </xf>
    <xf numFmtId="0" fontId="9" fillId="5" borderId="19" xfId="0" applyFont="1" applyFill="1" applyBorder="1" applyAlignment="1">
      <alignment horizontal="right" vertical="center" wrapText="1"/>
    </xf>
    <xf numFmtId="0" fontId="9" fillId="5" borderId="20" xfId="0" applyFont="1" applyFill="1" applyBorder="1" applyAlignment="1">
      <alignment horizontal="right" vertical="center" wrapText="1"/>
    </xf>
    <xf numFmtId="0" fontId="9" fillId="5" borderId="20" xfId="0" applyFont="1" applyFill="1" applyBorder="1" applyAlignment="1">
      <alignment vertical="center" wrapText="1"/>
    </xf>
    <xf numFmtId="0" fontId="9" fillId="5" borderId="21" xfId="0" applyFont="1" applyFill="1" applyBorder="1" applyAlignment="1">
      <alignment horizontal="right" vertical="center" wrapText="1"/>
    </xf>
    <xf numFmtId="0" fontId="9" fillId="4" borderId="22" xfId="0" applyFont="1" applyFill="1" applyBorder="1" applyAlignment="1">
      <alignment horizontal="right" vertical="center" wrapText="1"/>
    </xf>
    <xf numFmtId="0" fontId="9" fillId="4" borderId="23" xfId="0" applyFont="1" applyFill="1" applyBorder="1" applyAlignment="1">
      <alignment horizontal="right" vertical="center" wrapText="1"/>
    </xf>
    <xf numFmtId="0" fontId="9" fillId="4" borderId="23" xfId="0" applyFont="1" applyFill="1" applyBorder="1" applyAlignment="1">
      <alignment vertical="center" wrapText="1"/>
    </xf>
    <xf numFmtId="0" fontId="9" fillId="4" borderId="24" xfId="0" applyFont="1" applyFill="1" applyBorder="1" applyAlignment="1">
      <alignment horizontal="right"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12</xdr:col>
      <xdr:colOff>238125</xdr:colOff>
      <xdr:row>1</xdr:row>
      <xdr:rowOff>19051</xdr:rowOff>
    </xdr:from>
    <xdr:ext cx="6819899" cy="3082639"/>
    <xdr:sp macro="" textlink="">
      <xdr:nvSpPr>
        <xdr:cNvPr id="2" name="TextBox 1">
          <a:extLst>
            <a:ext uri="{FF2B5EF4-FFF2-40B4-BE49-F238E27FC236}">
              <a16:creationId xmlns:a16="http://schemas.microsoft.com/office/drawing/2014/main" id="{0779012B-2663-410A-9660-D69AB60903D5}"/>
            </a:ext>
          </a:extLst>
        </xdr:cNvPr>
        <xdr:cNvSpPr txBox="1"/>
      </xdr:nvSpPr>
      <xdr:spPr>
        <a:xfrm>
          <a:off x="8010525" y="195264"/>
          <a:ext cx="6819899" cy="3082639"/>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lang="en-US" sz="1200">
              <a:solidFill>
                <a:schemeClr val="tx1"/>
              </a:solidFill>
              <a:effectLst/>
              <a:latin typeface="+mn-lt"/>
              <a:ea typeface="+mn-ea"/>
              <a:cs typeface="+mn-cs"/>
            </a:rPr>
            <a:t>Information from the Soil Survey is attached for the Carter County Ranch west of Hammond, MT in the southeastern corner of Montana; just north of Wyoming and west of South Dakota.  This ranch is located in the mixed grass prairie of the Northern Plains and is owned by Emma and Travis White. Emma and Travis grew up in the area and after successful careers in accounting they have decided to retire and fulfill their life-long dream of living on the land and raising cattle.  Emma and Travis have the management goal of using as much vegetation as possible without causing serious damage to the plant community and providing sufficient forage for resident wildlife.</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Emma ant Travis heard you were taking a rangeland management class, they decided to ask you a few questions to make sure their grazing plans will work.  Please answer the following questions for Emma and Travis.</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1)</a:t>
          </a:r>
          <a:r>
            <a:rPr lang="en-US" sz="1200" baseline="0">
              <a:solidFill>
                <a:schemeClr val="tx1"/>
              </a:solidFill>
              <a:effectLst/>
              <a:latin typeface="+mn-lt"/>
              <a:ea typeface="+mn-ea"/>
              <a:cs typeface="+mn-cs"/>
            </a:rPr>
            <a:t> To see the ranch (Area of Interest) in Web Soil Suvey, open a web browser and navigate to:</a:t>
          </a:r>
        </a:p>
        <a:p>
          <a:r>
            <a:rPr lang="en-US" sz="1200" u="sng" baseline="0">
              <a:solidFill>
                <a:schemeClr val="accent1"/>
              </a:solidFill>
              <a:effectLst/>
              <a:latin typeface="+mn-lt"/>
              <a:ea typeface="+mn-ea"/>
              <a:cs typeface="+mn-cs"/>
            </a:rPr>
            <a:t>http://bit.ly/MT-Range</a:t>
          </a:r>
        </a:p>
        <a:p>
          <a:endParaRPr lang="en-US" sz="1200" baseline="0">
            <a:solidFill>
              <a:schemeClr val="tx1"/>
            </a:solidFill>
            <a:effectLst/>
            <a:latin typeface="+mn-lt"/>
            <a:ea typeface="+mn-ea"/>
            <a:cs typeface="+mn-cs"/>
          </a:endParaRPr>
        </a:p>
        <a:p>
          <a:endParaRPr lang="en-US" sz="1100"/>
        </a:p>
      </xdr:txBody>
    </xdr:sp>
    <xdr:clientData/>
  </xdr:oneCellAnchor>
  <xdr:twoCellAnchor>
    <xdr:from>
      <xdr:col>1</xdr:col>
      <xdr:colOff>2928938</xdr:colOff>
      <xdr:row>3</xdr:row>
      <xdr:rowOff>0</xdr:rowOff>
    </xdr:from>
    <xdr:to>
      <xdr:col>1</xdr:col>
      <xdr:colOff>4919663</xdr:colOff>
      <xdr:row>10</xdr:row>
      <xdr:rowOff>133350</xdr:rowOff>
    </xdr:to>
    <xdr:cxnSp macro="">
      <xdr:nvCxnSpPr>
        <xdr:cNvPr id="5" name="Straight Arrow Connector 4">
          <a:extLst>
            <a:ext uri="{FF2B5EF4-FFF2-40B4-BE49-F238E27FC236}">
              <a16:creationId xmlns:a16="http://schemas.microsoft.com/office/drawing/2014/main" id="{C5695444-D19D-4A8C-91A0-B787422DD5F1}"/>
            </a:ext>
          </a:extLst>
        </xdr:cNvPr>
        <xdr:cNvCxnSpPr/>
      </xdr:nvCxnSpPr>
      <xdr:spPr>
        <a:xfrm flipH="1">
          <a:off x="3338513" y="2209800"/>
          <a:ext cx="1990725" cy="14192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3971925</xdr:colOff>
      <xdr:row>2</xdr:row>
      <xdr:rowOff>504825</xdr:rowOff>
    </xdr:from>
    <xdr:to>
      <xdr:col>1</xdr:col>
      <xdr:colOff>4933952</xdr:colOff>
      <xdr:row>10</xdr:row>
      <xdr:rowOff>142875</xdr:rowOff>
    </xdr:to>
    <xdr:cxnSp macro="">
      <xdr:nvCxnSpPr>
        <xdr:cNvPr id="6" name="Straight Arrow Connector 5">
          <a:extLst>
            <a:ext uri="{FF2B5EF4-FFF2-40B4-BE49-F238E27FC236}">
              <a16:creationId xmlns:a16="http://schemas.microsoft.com/office/drawing/2014/main" id="{6A21FEF5-44A7-4937-8D4B-EDEA39BCFA23}"/>
            </a:ext>
          </a:extLst>
        </xdr:cNvPr>
        <xdr:cNvCxnSpPr/>
      </xdr:nvCxnSpPr>
      <xdr:spPr>
        <a:xfrm flipH="1">
          <a:off x="4381500" y="2195513"/>
          <a:ext cx="962027" cy="144303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4829175</xdr:colOff>
      <xdr:row>3</xdr:row>
      <xdr:rowOff>4763</xdr:rowOff>
    </xdr:from>
    <xdr:to>
      <xdr:col>1</xdr:col>
      <xdr:colOff>4953002</xdr:colOff>
      <xdr:row>10</xdr:row>
      <xdr:rowOff>147638</xdr:rowOff>
    </xdr:to>
    <xdr:cxnSp macro="">
      <xdr:nvCxnSpPr>
        <xdr:cNvPr id="10" name="Straight Arrow Connector 9">
          <a:extLst>
            <a:ext uri="{FF2B5EF4-FFF2-40B4-BE49-F238E27FC236}">
              <a16:creationId xmlns:a16="http://schemas.microsoft.com/office/drawing/2014/main" id="{6C161F38-FD75-4EF2-ACBF-914E34050FA7}"/>
            </a:ext>
          </a:extLst>
        </xdr:cNvPr>
        <xdr:cNvCxnSpPr/>
      </xdr:nvCxnSpPr>
      <xdr:spPr>
        <a:xfrm flipH="1">
          <a:off x="5238750" y="2214563"/>
          <a:ext cx="123827" cy="14287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108154</xdr:rowOff>
    </xdr:from>
    <xdr:to>
      <xdr:col>1</xdr:col>
      <xdr:colOff>6534150</xdr:colOff>
      <xdr:row>10</xdr:row>
      <xdr:rowOff>114800</xdr:rowOff>
    </xdr:to>
    <xdr:pic>
      <xdr:nvPicPr>
        <xdr:cNvPr id="2" name="Picture 1">
          <a:extLst>
            <a:ext uri="{FF2B5EF4-FFF2-40B4-BE49-F238E27FC236}">
              <a16:creationId xmlns:a16="http://schemas.microsoft.com/office/drawing/2014/main" id="{613C4389-F3C6-4500-8F70-719E66C4A4CB}"/>
            </a:ext>
          </a:extLst>
        </xdr:cNvPr>
        <xdr:cNvPicPr>
          <a:picLocks noChangeAspect="1"/>
        </xdr:cNvPicPr>
      </xdr:nvPicPr>
      <xdr:blipFill>
        <a:blip xmlns:r="http://schemas.openxmlformats.org/officeDocument/2006/relationships" r:embed="rId1"/>
        <a:stretch>
          <a:fillRect/>
        </a:stretch>
      </xdr:blipFill>
      <xdr:spPr>
        <a:xfrm>
          <a:off x="195264" y="289129"/>
          <a:ext cx="6534149" cy="1884613"/>
        </a:xfrm>
        <a:prstGeom prst="rect">
          <a:avLst/>
        </a:prstGeom>
      </xdr:spPr>
    </xdr:pic>
    <xdr:clientData/>
  </xdr:twoCellAnchor>
  <xdr:twoCellAnchor editAs="oneCell">
    <xdr:from>
      <xdr:col>1</xdr:col>
      <xdr:colOff>0</xdr:colOff>
      <xdr:row>13</xdr:row>
      <xdr:rowOff>0</xdr:rowOff>
    </xdr:from>
    <xdr:to>
      <xdr:col>1</xdr:col>
      <xdr:colOff>6328410</xdr:colOff>
      <xdr:row>39</xdr:row>
      <xdr:rowOff>127634</xdr:rowOff>
    </xdr:to>
    <xdr:pic>
      <xdr:nvPicPr>
        <xdr:cNvPr id="3" name="Picture 2">
          <a:extLst>
            <a:ext uri="{FF2B5EF4-FFF2-40B4-BE49-F238E27FC236}">
              <a16:creationId xmlns:a16="http://schemas.microsoft.com/office/drawing/2014/main" id="{A6BD5A49-4422-4279-BEA7-F30C22372906}"/>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5263" y="3257550"/>
          <a:ext cx="6328410" cy="5328285"/>
        </a:xfrm>
        <a:prstGeom prst="rect">
          <a:avLst/>
        </a:prstGeom>
        <a:noFill/>
      </xdr:spPr>
    </xdr:pic>
    <xdr:clientData/>
  </xdr:twoCellAnchor>
  <xdr:twoCellAnchor>
    <xdr:from>
      <xdr:col>3</xdr:col>
      <xdr:colOff>161925</xdr:colOff>
      <xdr:row>3</xdr:row>
      <xdr:rowOff>26194</xdr:rowOff>
    </xdr:from>
    <xdr:to>
      <xdr:col>8</xdr:col>
      <xdr:colOff>623720</xdr:colOff>
      <xdr:row>26</xdr:row>
      <xdr:rowOff>130968</xdr:rowOff>
    </xdr:to>
    <xdr:pic>
      <xdr:nvPicPr>
        <xdr:cNvPr id="4" name="Picture 6">
          <a:extLst>
            <a:ext uri="{FF2B5EF4-FFF2-40B4-BE49-F238E27FC236}">
              <a16:creationId xmlns:a16="http://schemas.microsoft.com/office/drawing/2014/main" id="{8BA800CA-914C-491F-9BA8-01BF18E7B37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734300" y="704852"/>
          <a:ext cx="7438858" cy="42124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415637</xdr:colOff>
      <xdr:row>1</xdr:row>
      <xdr:rowOff>269435</xdr:rowOff>
    </xdr:from>
    <xdr:to>
      <xdr:col>27</xdr:col>
      <xdr:colOff>207817</xdr:colOff>
      <xdr:row>18</xdr:row>
      <xdr:rowOff>20498</xdr:rowOff>
    </xdr:to>
    <xdr:pic>
      <xdr:nvPicPr>
        <xdr:cNvPr id="7" name="Picture 6">
          <a:extLst>
            <a:ext uri="{FF2B5EF4-FFF2-40B4-BE49-F238E27FC236}">
              <a16:creationId xmlns:a16="http://schemas.microsoft.com/office/drawing/2014/main" id="{5A3BF0DA-3628-4FB2-9C99-790C61201428}"/>
            </a:ext>
          </a:extLst>
        </xdr:cNvPr>
        <xdr:cNvPicPr>
          <a:picLocks noChangeAspect="1"/>
        </xdr:cNvPicPr>
      </xdr:nvPicPr>
      <xdr:blipFill>
        <a:blip xmlns:r="http://schemas.openxmlformats.org/officeDocument/2006/relationships" r:embed="rId4"/>
        <a:stretch>
          <a:fillRect/>
        </a:stretch>
      </xdr:blipFill>
      <xdr:spPr>
        <a:xfrm>
          <a:off x="25502261" y="457460"/>
          <a:ext cx="6976753" cy="31850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766762</xdr:colOff>
      <xdr:row>16</xdr:row>
      <xdr:rowOff>19051</xdr:rowOff>
    </xdr:from>
    <xdr:to>
      <xdr:col>4</xdr:col>
      <xdr:colOff>890587</xdr:colOff>
      <xdr:row>17</xdr:row>
      <xdr:rowOff>171451</xdr:rowOff>
    </xdr:to>
    <xdr:sp macro="" textlink="">
      <xdr:nvSpPr>
        <xdr:cNvPr id="2" name="Callout: Up Arrow 1">
          <a:extLst>
            <a:ext uri="{FF2B5EF4-FFF2-40B4-BE49-F238E27FC236}">
              <a16:creationId xmlns:a16="http://schemas.microsoft.com/office/drawing/2014/main" id="{CE4FA0BA-B44F-4DCF-BDA0-0D94C403170F}"/>
            </a:ext>
          </a:extLst>
        </xdr:cNvPr>
        <xdr:cNvSpPr/>
      </xdr:nvSpPr>
      <xdr:spPr>
        <a:xfrm>
          <a:off x="5672137" y="3467101"/>
          <a:ext cx="2143125" cy="333375"/>
        </a:xfrm>
        <a:prstGeom prst="upArrowCallout">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000" i="1"/>
            <a:t>Remember to round to a whole AUM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827488</xdr:colOff>
      <xdr:row>13</xdr:row>
      <xdr:rowOff>26788</xdr:rowOff>
    </xdr:from>
    <xdr:to>
      <xdr:col>2</xdr:col>
      <xdr:colOff>52987</xdr:colOff>
      <xdr:row>13</xdr:row>
      <xdr:rowOff>116085</xdr:rowOff>
    </xdr:to>
    <xdr:sp macro="" textlink="">
      <xdr:nvSpPr>
        <xdr:cNvPr id="3" name="Arrow: Bent 2">
          <a:extLst>
            <a:ext uri="{FF2B5EF4-FFF2-40B4-BE49-F238E27FC236}">
              <a16:creationId xmlns:a16="http://schemas.microsoft.com/office/drawing/2014/main" id="{517E60D4-51D6-49E3-860A-22523B9CB98A}"/>
            </a:ext>
          </a:extLst>
        </xdr:cNvPr>
        <xdr:cNvSpPr/>
      </xdr:nvSpPr>
      <xdr:spPr>
        <a:xfrm rot="16200000">
          <a:off x="4577659" y="2920305"/>
          <a:ext cx="89297" cy="207764"/>
        </a:xfrm>
        <a:prstGeom prst="bentArrow">
          <a:avLst/>
        </a:prstGeom>
        <a:solidFill>
          <a:srgbClr val="C00000"/>
        </a:solid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bit.ly/MT-Rang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220D1-1F88-4D34-9297-5F0C83420F9A}">
  <dimension ref="A1:B6"/>
  <sheetViews>
    <sheetView tabSelected="1" workbookViewId="0"/>
  </sheetViews>
  <sheetFormatPr defaultRowHeight="14.6" x14ac:dyDescent="0.4"/>
  <cols>
    <col min="1" max="1" width="5.69140625" customWidth="1"/>
    <col min="2" max="2" width="101.69140625" customWidth="1"/>
  </cols>
  <sheetData>
    <row r="1" spans="1:2" ht="22.95" customHeight="1" x14ac:dyDescent="0.55000000000000004">
      <c r="A1" s="1" t="s">
        <v>93</v>
      </c>
    </row>
    <row r="2" spans="1:2" ht="111" x14ac:dyDescent="0.45">
      <c r="B2" s="3" t="s">
        <v>94</v>
      </c>
    </row>
    <row r="3" spans="1:2" ht="40.950000000000003" customHeight="1" x14ac:dyDescent="0.45">
      <c r="B3" s="3" t="s">
        <v>95</v>
      </c>
    </row>
    <row r="5" spans="1:2" ht="15.9" x14ac:dyDescent="0.45">
      <c r="B5" s="2" t="s">
        <v>1</v>
      </c>
    </row>
    <row r="6" spans="1:2" x14ac:dyDescent="0.4">
      <c r="B6" s="4" t="s">
        <v>0</v>
      </c>
    </row>
  </sheetData>
  <hyperlinks>
    <hyperlink ref="B6" r:id="rId1" xr:uid="{8B200567-55CA-44C9-8FB4-2DFA01B6495A}"/>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78B6F-B5FE-4DE0-9074-5D36ACCC0D25}">
  <dimension ref="D2:P74"/>
  <sheetViews>
    <sheetView zoomScaleNormal="100" workbookViewId="0">
      <selection activeCell="E52" sqref="E52"/>
    </sheetView>
  </sheetViews>
  <sheetFormatPr defaultRowHeight="14.6" x14ac:dyDescent="0.4"/>
  <cols>
    <col min="1" max="1" width="2.69140625" customWidth="1"/>
    <col min="2" max="2" width="94.3828125" customWidth="1"/>
    <col min="3" max="3" width="5" customWidth="1"/>
    <col min="4" max="4" width="14.61328125" customWidth="1"/>
    <col min="5" max="5" width="56" customWidth="1"/>
    <col min="7" max="7" width="12.15234375" customWidth="1"/>
    <col min="8" max="8" width="10" customWidth="1"/>
    <col min="9" max="9" width="9.69140625" customWidth="1"/>
    <col min="10" max="10" width="11.23046875" customWidth="1"/>
    <col min="12" max="12" width="30.61328125" customWidth="1"/>
    <col min="13" max="13" width="40.61328125" style="13" customWidth="1"/>
    <col min="14" max="14" width="36.23046875" customWidth="1"/>
    <col min="16" max="16" width="10.61328125" customWidth="1"/>
  </cols>
  <sheetData>
    <row r="2" spans="4:16" ht="26.15" x14ac:dyDescent="0.4">
      <c r="D2" s="5" t="s">
        <v>2</v>
      </c>
      <c r="L2" s="5" t="s">
        <v>25</v>
      </c>
    </row>
    <row r="3" spans="4:16" ht="18.45" x14ac:dyDescent="0.4">
      <c r="L3" s="50" t="s">
        <v>26</v>
      </c>
      <c r="M3" s="50"/>
      <c r="N3" s="50"/>
      <c r="O3" s="50"/>
      <c r="P3" s="50"/>
    </row>
    <row r="4" spans="4:16" ht="18" customHeight="1" x14ac:dyDescent="0.4">
      <c r="L4" s="51" t="s">
        <v>27</v>
      </c>
      <c r="M4" s="51" t="s">
        <v>28</v>
      </c>
      <c r="N4" s="51" t="s">
        <v>29</v>
      </c>
      <c r="O4" s="51" t="s">
        <v>30</v>
      </c>
      <c r="P4" s="14" t="s">
        <v>31</v>
      </c>
    </row>
    <row r="5" spans="4:16" ht="14.7" customHeight="1" thickBot="1" x14ac:dyDescent="0.45">
      <c r="L5" s="52"/>
      <c r="M5" s="52"/>
      <c r="N5" s="52"/>
      <c r="O5" s="52"/>
      <c r="P5" s="15" t="s">
        <v>32</v>
      </c>
    </row>
    <row r="6" spans="4:16" x14ac:dyDescent="0.4">
      <c r="L6" s="6" t="s">
        <v>33</v>
      </c>
      <c r="M6" s="53" t="s">
        <v>35</v>
      </c>
      <c r="N6" s="9" t="s">
        <v>36</v>
      </c>
      <c r="O6" s="9" t="s">
        <v>37</v>
      </c>
      <c r="P6" s="10">
        <v>10</v>
      </c>
    </row>
    <row r="7" spans="4:16" x14ac:dyDescent="0.4">
      <c r="L7" s="6" t="s">
        <v>34</v>
      </c>
      <c r="M7" s="47"/>
      <c r="N7" s="9" t="s">
        <v>38</v>
      </c>
      <c r="O7" s="9" t="s">
        <v>37</v>
      </c>
      <c r="P7" s="10">
        <v>5</v>
      </c>
    </row>
    <row r="8" spans="4:16" x14ac:dyDescent="0.4">
      <c r="L8" s="7"/>
      <c r="M8" s="47"/>
      <c r="N8" s="9" t="s">
        <v>39</v>
      </c>
      <c r="O8" s="9" t="s">
        <v>40</v>
      </c>
      <c r="P8" s="10">
        <v>20</v>
      </c>
    </row>
    <row r="9" spans="4:16" x14ac:dyDescent="0.4">
      <c r="L9" s="7"/>
      <c r="M9" s="47"/>
      <c r="N9" s="9" t="s">
        <v>41</v>
      </c>
      <c r="O9" s="9" t="s">
        <v>40</v>
      </c>
      <c r="P9" s="10">
        <v>15</v>
      </c>
    </row>
    <row r="10" spans="4:16" x14ac:dyDescent="0.4">
      <c r="L10" s="7"/>
      <c r="M10" s="47"/>
      <c r="N10" s="9" t="s">
        <v>42</v>
      </c>
      <c r="O10" s="9" t="s">
        <v>40</v>
      </c>
      <c r="P10" s="10">
        <v>15</v>
      </c>
    </row>
    <row r="11" spans="4:16" x14ac:dyDescent="0.4">
      <c r="L11" s="7"/>
      <c r="M11" s="47"/>
      <c r="N11" s="9" t="s">
        <v>43</v>
      </c>
      <c r="O11" s="9" t="s">
        <v>40</v>
      </c>
      <c r="P11" s="10">
        <v>15</v>
      </c>
    </row>
    <row r="12" spans="4:16" x14ac:dyDescent="0.4">
      <c r="L12" s="7"/>
      <c r="M12" s="47"/>
      <c r="N12" s="9" t="s">
        <v>44</v>
      </c>
      <c r="O12" s="9" t="s">
        <v>40</v>
      </c>
      <c r="P12" s="10">
        <v>5</v>
      </c>
    </row>
    <row r="13" spans="4:16" ht="15" thickBot="1" x14ac:dyDescent="0.45">
      <c r="L13" s="8"/>
      <c r="M13" s="48"/>
      <c r="N13" s="11" t="s">
        <v>45</v>
      </c>
      <c r="O13" s="11" t="s">
        <v>40</v>
      </c>
      <c r="P13" s="12">
        <v>5</v>
      </c>
    </row>
    <row r="14" spans="4:16" x14ac:dyDescent="0.4">
      <c r="L14" s="6" t="s">
        <v>46</v>
      </c>
      <c r="M14" s="46" t="s">
        <v>47</v>
      </c>
      <c r="N14" s="9" t="s">
        <v>48</v>
      </c>
      <c r="O14" s="9" t="s">
        <v>40</v>
      </c>
      <c r="P14" s="10">
        <v>5</v>
      </c>
    </row>
    <row r="15" spans="4:16" x14ac:dyDescent="0.4">
      <c r="L15" s="6" t="s">
        <v>34</v>
      </c>
      <c r="M15" s="47"/>
      <c r="N15" s="9" t="s">
        <v>49</v>
      </c>
      <c r="O15" s="9" t="s">
        <v>40</v>
      </c>
      <c r="P15" s="10">
        <v>15</v>
      </c>
    </row>
    <row r="16" spans="4:16" x14ac:dyDescent="0.4">
      <c r="L16" s="7"/>
      <c r="M16" s="47"/>
      <c r="N16" s="9" t="s">
        <v>50</v>
      </c>
      <c r="O16" s="9" t="s">
        <v>40</v>
      </c>
      <c r="P16" s="10">
        <v>15</v>
      </c>
    </row>
    <row r="17" spans="4:16" x14ac:dyDescent="0.4">
      <c r="L17" s="7"/>
      <c r="M17" s="47"/>
      <c r="N17" s="9" t="s">
        <v>51</v>
      </c>
      <c r="O17" s="9" t="s">
        <v>40</v>
      </c>
      <c r="P17" s="10">
        <v>20</v>
      </c>
    </row>
    <row r="18" spans="4:16" x14ac:dyDescent="0.4">
      <c r="L18" s="7"/>
      <c r="M18" s="47"/>
      <c r="N18" s="9" t="s">
        <v>39</v>
      </c>
      <c r="O18" s="9" t="s">
        <v>40</v>
      </c>
      <c r="P18" s="10">
        <v>20</v>
      </c>
    </row>
    <row r="19" spans="4:16" x14ac:dyDescent="0.4">
      <c r="L19" s="7"/>
      <c r="M19" s="47"/>
      <c r="N19" s="9" t="s">
        <v>52</v>
      </c>
      <c r="O19" s="9" t="s">
        <v>53</v>
      </c>
      <c r="P19" s="10">
        <v>5</v>
      </c>
    </row>
    <row r="20" spans="4:16" ht="15" thickBot="1" x14ac:dyDescent="0.45">
      <c r="L20" s="8"/>
      <c r="M20" s="48"/>
      <c r="N20" s="11" t="s">
        <v>54</v>
      </c>
      <c r="O20" s="11" t="s">
        <v>53</v>
      </c>
      <c r="P20" s="12">
        <v>10</v>
      </c>
    </row>
    <row r="21" spans="4:16" x14ac:dyDescent="0.4">
      <c r="L21" s="6" t="s">
        <v>55</v>
      </c>
      <c r="M21" s="46" t="s">
        <v>57</v>
      </c>
      <c r="N21" s="9" t="s">
        <v>58</v>
      </c>
      <c r="O21" s="9" t="s">
        <v>37</v>
      </c>
      <c r="P21" s="10">
        <v>5</v>
      </c>
    </row>
    <row r="22" spans="4:16" x14ac:dyDescent="0.4">
      <c r="L22" s="6" t="s">
        <v>56</v>
      </c>
      <c r="M22" s="47"/>
      <c r="N22" s="9" t="s">
        <v>38</v>
      </c>
      <c r="O22" s="9" t="s">
        <v>37</v>
      </c>
      <c r="P22" s="10">
        <v>5</v>
      </c>
    </row>
    <row r="23" spans="4:16" x14ac:dyDescent="0.4">
      <c r="L23" s="7"/>
      <c r="M23" s="47"/>
      <c r="N23" s="9" t="s">
        <v>50</v>
      </c>
      <c r="O23" s="9" t="s">
        <v>40</v>
      </c>
      <c r="P23" s="10">
        <v>5</v>
      </c>
    </row>
    <row r="24" spans="4:16" x14ac:dyDescent="0.4">
      <c r="L24" s="7"/>
      <c r="M24" s="47"/>
      <c r="N24" s="9" t="s">
        <v>59</v>
      </c>
      <c r="O24" s="9" t="s">
        <v>40</v>
      </c>
      <c r="P24" s="10">
        <v>5</v>
      </c>
    </row>
    <row r="25" spans="4:16" x14ac:dyDescent="0.4">
      <c r="L25" s="7"/>
      <c r="M25" s="47"/>
      <c r="N25" s="9" t="s">
        <v>60</v>
      </c>
      <c r="O25" s="9" t="s">
        <v>40</v>
      </c>
      <c r="P25" s="10">
        <v>10</v>
      </c>
    </row>
    <row r="26" spans="4:16" x14ac:dyDescent="0.4">
      <c r="L26" s="7"/>
      <c r="M26" s="47"/>
      <c r="N26" s="9" t="s">
        <v>39</v>
      </c>
      <c r="O26" s="9" t="s">
        <v>40</v>
      </c>
      <c r="P26" s="10">
        <v>10</v>
      </c>
    </row>
    <row r="27" spans="4:16" x14ac:dyDescent="0.4">
      <c r="L27" s="7"/>
      <c r="M27" s="47"/>
      <c r="N27" s="9" t="s">
        <v>49</v>
      </c>
      <c r="O27" s="9" t="s">
        <v>40</v>
      </c>
      <c r="P27" s="10">
        <v>15</v>
      </c>
    </row>
    <row r="28" spans="4:16" ht="15" thickBot="1" x14ac:dyDescent="0.45">
      <c r="L28" s="7"/>
      <c r="M28" s="47"/>
      <c r="N28" s="9" t="s">
        <v>61</v>
      </c>
      <c r="O28" s="9" t="s">
        <v>53</v>
      </c>
      <c r="P28" s="10">
        <v>5</v>
      </c>
    </row>
    <row r="29" spans="4:16" ht="15" thickBot="1" x14ac:dyDescent="0.45">
      <c r="D29" s="69" t="s">
        <v>3</v>
      </c>
      <c r="E29" s="70"/>
      <c r="F29" s="71"/>
      <c r="G29" s="72" t="s">
        <v>4</v>
      </c>
      <c r="H29" s="73"/>
      <c r="I29" s="73"/>
      <c r="J29" s="74" t="s">
        <v>108</v>
      </c>
      <c r="L29" s="7"/>
      <c r="M29" s="47"/>
      <c r="N29" s="9" t="s">
        <v>52</v>
      </c>
      <c r="O29" s="9" t="s">
        <v>53</v>
      </c>
      <c r="P29" s="10">
        <v>10</v>
      </c>
    </row>
    <row r="30" spans="4:16" ht="29.6" thickBot="1" x14ac:dyDescent="0.45">
      <c r="D30" s="75" t="s">
        <v>5</v>
      </c>
      <c r="E30" s="76" t="s">
        <v>6</v>
      </c>
      <c r="F30" s="77" t="s">
        <v>7</v>
      </c>
      <c r="G30" s="78" t="s">
        <v>8</v>
      </c>
      <c r="H30" s="78" t="s">
        <v>9</v>
      </c>
      <c r="I30" s="84" t="s">
        <v>10</v>
      </c>
      <c r="J30" s="82"/>
      <c r="L30" s="8"/>
      <c r="M30" s="48"/>
      <c r="N30" s="11" t="s">
        <v>62</v>
      </c>
      <c r="O30" s="11" t="s">
        <v>53</v>
      </c>
      <c r="P30" s="12">
        <v>20</v>
      </c>
    </row>
    <row r="31" spans="4:16" x14ac:dyDescent="0.4">
      <c r="D31" s="83" t="s">
        <v>11</v>
      </c>
      <c r="E31" s="80" t="s">
        <v>12</v>
      </c>
      <c r="F31" s="81">
        <v>65</v>
      </c>
      <c r="G31" s="81">
        <v>1356</v>
      </c>
      <c r="H31" s="81">
        <v>1764</v>
      </c>
      <c r="I31" s="85">
        <v>2168</v>
      </c>
      <c r="J31" s="89"/>
      <c r="L31" s="6" t="s">
        <v>63</v>
      </c>
      <c r="M31" s="46" t="s">
        <v>35</v>
      </c>
      <c r="N31" s="9" t="s">
        <v>38</v>
      </c>
      <c r="O31" s="9" t="s">
        <v>37</v>
      </c>
      <c r="P31" s="10">
        <v>5</v>
      </c>
    </row>
    <row r="32" spans="4:16" x14ac:dyDescent="0.4">
      <c r="D32" s="65" t="s">
        <v>13</v>
      </c>
      <c r="E32" s="63" t="s">
        <v>14</v>
      </c>
      <c r="F32" s="62">
        <v>123</v>
      </c>
      <c r="G32" s="62">
        <v>1730</v>
      </c>
      <c r="H32" s="62">
        <v>2450</v>
      </c>
      <c r="I32" s="86">
        <v>2960</v>
      </c>
      <c r="J32" s="90"/>
      <c r="L32" s="6" t="s">
        <v>64</v>
      </c>
      <c r="M32" s="47"/>
      <c r="N32" s="9" t="s">
        <v>36</v>
      </c>
      <c r="O32" s="9" t="s">
        <v>37</v>
      </c>
      <c r="P32" s="10">
        <v>10</v>
      </c>
    </row>
    <row r="33" spans="4:16" x14ac:dyDescent="0.4">
      <c r="D33" s="65" t="s">
        <v>15</v>
      </c>
      <c r="E33" s="63" t="s">
        <v>16</v>
      </c>
      <c r="F33" s="79">
        <v>2570</v>
      </c>
      <c r="G33" s="62">
        <v>176</v>
      </c>
      <c r="H33" s="62">
        <v>384</v>
      </c>
      <c r="I33" s="86">
        <v>694</v>
      </c>
      <c r="J33" s="90"/>
      <c r="L33" s="7"/>
      <c r="M33" s="47"/>
      <c r="N33" s="9" t="s">
        <v>44</v>
      </c>
      <c r="O33" s="9" t="s">
        <v>40</v>
      </c>
      <c r="P33" s="10">
        <v>5</v>
      </c>
    </row>
    <row r="34" spans="4:16" x14ac:dyDescent="0.4">
      <c r="D34" s="65" t="s">
        <v>17</v>
      </c>
      <c r="E34" s="63" t="s">
        <v>18</v>
      </c>
      <c r="F34" s="62">
        <v>154</v>
      </c>
      <c r="G34" s="62">
        <v>976</v>
      </c>
      <c r="H34" s="62">
        <v>1464</v>
      </c>
      <c r="I34" s="86">
        <v>1776</v>
      </c>
      <c r="J34" s="90"/>
      <c r="L34" s="7"/>
      <c r="M34" s="47"/>
      <c r="N34" s="9" t="s">
        <v>45</v>
      </c>
      <c r="O34" s="9" t="s">
        <v>40</v>
      </c>
      <c r="P34" s="10">
        <v>5</v>
      </c>
    </row>
    <row r="35" spans="4:16" x14ac:dyDescent="0.4">
      <c r="D35" s="65" t="s">
        <v>19</v>
      </c>
      <c r="E35" s="63" t="s">
        <v>20</v>
      </c>
      <c r="F35" s="62">
        <v>150</v>
      </c>
      <c r="G35" s="62">
        <v>850</v>
      </c>
      <c r="H35" s="62">
        <v>1073</v>
      </c>
      <c r="I35" s="86">
        <v>1552</v>
      </c>
      <c r="J35" s="90"/>
      <c r="L35" s="7"/>
      <c r="M35" s="47"/>
      <c r="N35" s="9" t="s">
        <v>41</v>
      </c>
      <c r="O35" s="9" t="s">
        <v>40</v>
      </c>
      <c r="P35" s="10">
        <v>15</v>
      </c>
    </row>
    <row r="36" spans="4:16" ht="29.15" x14ac:dyDescent="0.4">
      <c r="D36" s="65" t="s">
        <v>21</v>
      </c>
      <c r="E36" s="63" t="s">
        <v>106</v>
      </c>
      <c r="F36" s="64">
        <v>6656</v>
      </c>
      <c r="G36" s="63">
        <v>72</v>
      </c>
      <c r="H36" s="63">
        <v>146</v>
      </c>
      <c r="I36" s="87">
        <v>254</v>
      </c>
      <c r="J36" s="91"/>
      <c r="L36" s="7"/>
      <c r="M36" s="47"/>
      <c r="N36" s="9" t="s">
        <v>42</v>
      </c>
      <c r="O36" s="9" t="s">
        <v>40</v>
      </c>
      <c r="P36" s="10">
        <v>15</v>
      </c>
    </row>
    <row r="37" spans="4:16" ht="15" thickBot="1" x14ac:dyDescent="0.45">
      <c r="D37" s="66" t="s">
        <v>22</v>
      </c>
      <c r="E37" s="67" t="s">
        <v>23</v>
      </c>
      <c r="F37" s="68">
        <v>537</v>
      </c>
      <c r="G37" s="68">
        <v>302</v>
      </c>
      <c r="H37" s="68">
        <v>667</v>
      </c>
      <c r="I37" s="88">
        <v>1051</v>
      </c>
      <c r="J37" s="92"/>
      <c r="L37" s="7"/>
      <c r="M37" s="47"/>
      <c r="N37" s="9" t="s">
        <v>43</v>
      </c>
      <c r="O37" s="9" t="s">
        <v>40</v>
      </c>
      <c r="P37" s="10">
        <v>15</v>
      </c>
    </row>
    <row r="38" spans="4:16" ht="15" thickBot="1" x14ac:dyDescent="0.45">
      <c r="L38" s="8"/>
      <c r="M38" s="48"/>
      <c r="N38" s="11" t="s">
        <v>39</v>
      </c>
      <c r="O38" s="11" t="s">
        <v>40</v>
      </c>
      <c r="P38" s="12">
        <v>20</v>
      </c>
    </row>
    <row r="39" spans="4:16" x14ac:dyDescent="0.4">
      <c r="L39" s="6" t="s">
        <v>65</v>
      </c>
      <c r="M39" s="46" t="s">
        <v>66</v>
      </c>
      <c r="N39" s="9" t="s">
        <v>58</v>
      </c>
      <c r="O39" s="9" t="s">
        <v>37</v>
      </c>
      <c r="P39" s="10">
        <v>5</v>
      </c>
    </row>
    <row r="40" spans="4:16" x14ac:dyDescent="0.4">
      <c r="D40" s="49" t="s">
        <v>24</v>
      </c>
      <c r="E40" s="49"/>
      <c r="F40" s="49"/>
      <c r="G40" s="49"/>
      <c r="H40" s="49"/>
      <c r="I40" s="49"/>
      <c r="J40" s="45"/>
      <c r="L40" s="6" t="s">
        <v>64</v>
      </c>
      <c r="M40" s="47"/>
      <c r="N40" s="9" t="s">
        <v>38</v>
      </c>
      <c r="O40" s="9" t="s">
        <v>37</v>
      </c>
      <c r="P40" s="10">
        <v>5</v>
      </c>
    </row>
    <row r="41" spans="4:16" x14ac:dyDescent="0.4">
      <c r="L41" s="7"/>
      <c r="M41" s="47"/>
      <c r="N41" s="9" t="s">
        <v>67</v>
      </c>
      <c r="O41" s="9" t="s">
        <v>40</v>
      </c>
      <c r="P41" s="10">
        <v>5</v>
      </c>
    </row>
    <row r="42" spans="4:16" x14ac:dyDescent="0.4">
      <c r="L42" s="7"/>
      <c r="M42" s="47"/>
      <c r="N42" s="9" t="s">
        <v>59</v>
      </c>
      <c r="O42" s="9" t="s">
        <v>40</v>
      </c>
      <c r="P42" s="10">
        <v>5</v>
      </c>
    </row>
    <row r="43" spans="4:16" x14ac:dyDescent="0.4">
      <c r="L43" s="7"/>
      <c r="M43" s="47"/>
      <c r="N43" s="9" t="s">
        <v>42</v>
      </c>
      <c r="O43" s="9" t="s">
        <v>40</v>
      </c>
      <c r="P43" s="10">
        <v>30</v>
      </c>
    </row>
    <row r="44" spans="4:16" x14ac:dyDescent="0.4">
      <c r="L44" s="7"/>
      <c r="M44" s="47"/>
      <c r="N44" s="9" t="s">
        <v>39</v>
      </c>
      <c r="O44" s="9" t="s">
        <v>40</v>
      </c>
      <c r="P44" s="10">
        <v>30</v>
      </c>
    </row>
    <row r="45" spans="4:16" x14ac:dyDescent="0.4">
      <c r="L45" s="7"/>
      <c r="M45" s="47"/>
      <c r="N45" s="9" t="s">
        <v>52</v>
      </c>
      <c r="O45" s="9" t="s">
        <v>53</v>
      </c>
      <c r="P45" s="10">
        <v>1</v>
      </c>
    </row>
    <row r="46" spans="4:16" x14ac:dyDescent="0.4">
      <c r="L46" s="7"/>
      <c r="M46" s="47"/>
      <c r="N46" s="9" t="s">
        <v>61</v>
      </c>
      <c r="O46" s="9" t="s">
        <v>53</v>
      </c>
      <c r="P46" s="10">
        <v>5</v>
      </c>
    </row>
    <row r="47" spans="4:16" ht="15" thickBot="1" x14ac:dyDescent="0.45">
      <c r="L47" s="8"/>
      <c r="M47" s="48"/>
      <c r="N47" s="11" t="s">
        <v>62</v>
      </c>
      <c r="O47" s="11" t="s">
        <v>53</v>
      </c>
      <c r="P47" s="12">
        <v>5</v>
      </c>
    </row>
    <row r="48" spans="4:16" x14ac:dyDescent="0.4">
      <c r="L48" s="6" t="s">
        <v>68</v>
      </c>
      <c r="M48" s="46" t="s">
        <v>57</v>
      </c>
      <c r="N48" s="9" t="s">
        <v>58</v>
      </c>
      <c r="O48" s="9" t="s">
        <v>37</v>
      </c>
      <c r="P48" s="10">
        <v>5</v>
      </c>
    </row>
    <row r="49" spans="12:16" x14ac:dyDescent="0.4">
      <c r="L49" s="6" t="s">
        <v>69</v>
      </c>
      <c r="M49" s="47"/>
      <c r="N49" s="9" t="s">
        <v>38</v>
      </c>
      <c r="O49" s="9" t="s">
        <v>37</v>
      </c>
      <c r="P49" s="10">
        <v>5</v>
      </c>
    </row>
    <row r="50" spans="12:16" x14ac:dyDescent="0.4">
      <c r="L50" s="7"/>
      <c r="M50" s="47"/>
      <c r="N50" s="9" t="s">
        <v>50</v>
      </c>
      <c r="O50" s="9" t="s">
        <v>40</v>
      </c>
      <c r="P50" s="10">
        <v>5</v>
      </c>
    </row>
    <row r="51" spans="12:16" x14ac:dyDescent="0.4">
      <c r="L51" s="7"/>
      <c r="M51" s="47"/>
      <c r="N51" s="9" t="s">
        <v>59</v>
      </c>
      <c r="O51" s="9" t="s">
        <v>40</v>
      </c>
      <c r="P51" s="10">
        <v>5</v>
      </c>
    </row>
    <row r="52" spans="12:16" x14ac:dyDescent="0.4">
      <c r="L52" s="7"/>
      <c r="M52" s="47"/>
      <c r="N52" s="9" t="s">
        <v>60</v>
      </c>
      <c r="O52" s="9" t="s">
        <v>40</v>
      </c>
      <c r="P52" s="10">
        <v>10</v>
      </c>
    </row>
    <row r="53" spans="12:16" x14ac:dyDescent="0.4">
      <c r="L53" s="7"/>
      <c r="M53" s="47"/>
      <c r="N53" s="9" t="s">
        <v>39</v>
      </c>
      <c r="O53" s="9" t="s">
        <v>40</v>
      </c>
      <c r="P53" s="10">
        <v>10</v>
      </c>
    </row>
    <row r="54" spans="12:16" x14ac:dyDescent="0.4">
      <c r="L54" s="7"/>
      <c r="M54" s="47"/>
      <c r="N54" s="9" t="s">
        <v>49</v>
      </c>
      <c r="O54" s="9" t="s">
        <v>40</v>
      </c>
      <c r="P54" s="10">
        <v>15</v>
      </c>
    </row>
    <row r="55" spans="12:16" x14ac:dyDescent="0.4">
      <c r="L55" s="7"/>
      <c r="M55" s="47"/>
      <c r="N55" s="9" t="s">
        <v>61</v>
      </c>
      <c r="O55" s="9" t="s">
        <v>53</v>
      </c>
      <c r="P55" s="10">
        <v>5</v>
      </c>
    </row>
    <row r="56" spans="12:16" x14ac:dyDescent="0.4">
      <c r="L56" s="7"/>
      <c r="M56" s="47"/>
      <c r="N56" s="9" t="s">
        <v>52</v>
      </c>
      <c r="O56" s="9" t="s">
        <v>53</v>
      </c>
      <c r="P56" s="10">
        <v>10</v>
      </c>
    </row>
    <row r="57" spans="12:16" ht="15" thickBot="1" x14ac:dyDescent="0.45">
      <c r="L57" s="8"/>
      <c r="M57" s="48"/>
      <c r="N57" s="11" t="s">
        <v>62</v>
      </c>
      <c r="O57" s="11" t="s">
        <v>53</v>
      </c>
      <c r="P57" s="12">
        <v>20</v>
      </c>
    </row>
    <row r="58" spans="12:16" x14ac:dyDescent="0.4">
      <c r="L58" s="6" t="s">
        <v>70</v>
      </c>
      <c r="M58" s="46" t="s">
        <v>57</v>
      </c>
      <c r="N58" s="9" t="s">
        <v>58</v>
      </c>
      <c r="O58" s="9" t="s">
        <v>37</v>
      </c>
      <c r="P58" s="10">
        <v>5</v>
      </c>
    </row>
    <row r="59" spans="12:16" x14ac:dyDescent="0.4">
      <c r="L59" s="6" t="s">
        <v>71</v>
      </c>
      <c r="M59" s="47"/>
      <c r="N59" s="9" t="s">
        <v>38</v>
      </c>
      <c r="O59" s="9" t="s">
        <v>37</v>
      </c>
      <c r="P59" s="10">
        <v>5</v>
      </c>
    </row>
    <row r="60" spans="12:16" x14ac:dyDescent="0.4">
      <c r="L60" s="7"/>
      <c r="M60" s="47"/>
      <c r="N60" s="9" t="s">
        <v>50</v>
      </c>
      <c r="O60" s="9" t="s">
        <v>40</v>
      </c>
      <c r="P60" s="10">
        <v>5</v>
      </c>
    </row>
    <row r="61" spans="12:16" x14ac:dyDescent="0.4">
      <c r="L61" s="7"/>
      <c r="M61" s="47"/>
      <c r="N61" s="9" t="s">
        <v>59</v>
      </c>
      <c r="O61" s="9" t="s">
        <v>40</v>
      </c>
      <c r="P61" s="10">
        <v>5</v>
      </c>
    </row>
    <row r="62" spans="12:16" x14ac:dyDescent="0.4">
      <c r="L62" s="7"/>
      <c r="M62" s="47"/>
      <c r="N62" s="9" t="s">
        <v>60</v>
      </c>
      <c r="O62" s="9" t="s">
        <v>40</v>
      </c>
      <c r="P62" s="10">
        <v>10</v>
      </c>
    </row>
    <row r="63" spans="12:16" x14ac:dyDescent="0.4">
      <c r="L63" s="7"/>
      <c r="M63" s="47"/>
      <c r="N63" s="9" t="s">
        <v>39</v>
      </c>
      <c r="O63" s="9" t="s">
        <v>40</v>
      </c>
      <c r="P63" s="10">
        <v>10</v>
      </c>
    </row>
    <row r="64" spans="12:16" x14ac:dyDescent="0.4">
      <c r="L64" s="7"/>
      <c r="M64" s="47"/>
      <c r="N64" s="9" t="s">
        <v>49</v>
      </c>
      <c r="O64" s="9" t="s">
        <v>40</v>
      </c>
      <c r="P64" s="10">
        <v>15</v>
      </c>
    </row>
    <row r="65" spans="12:16" x14ac:dyDescent="0.4">
      <c r="L65" s="7"/>
      <c r="M65" s="47"/>
      <c r="N65" s="9" t="s">
        <v>61</v>
      </c>
      <c r="O65" s="9" t="s">
        <v>53</v>
      </c>
      <c r="P65" s="10">
        <v>5</v>
      </c>
    </row>
    <row r="66" spans="12:16" x14ac:dyDescent="0.4">
      <c r="L66" s="7"/>
      <c r="M66" s="47"/>
      <c r="N66" s="9" t="s">
        <v>52</v>
      </c>
      <c r="O66" s="9" t="s">
        <v>53</v>
      </c>
      <c r="P66" s="10">
        <v>10</v>
      </c>
    </row>
    <row r="67" spans="12:16" ht="15" thickBot="1" x14ac:dyDescent="0.45">
      <c r="L67" s="8"/>
      <c r="M67" s="48"/>
      <c r="N67" s="11" t="s">
        <v>62</v>
      </c>
      <c r="O67" s="11" t="s">
        <v>53</v>
      </c>
      <c r="P67" s="12">
        <v>20</v>
      </c>
    </row>
    <row r="68" spans="12:16" x14ac:dyDescent="0.4">
      <c r="L68" s="6" t="s">
        <v>70</v>
      </c>
      <c r="M68" s="46" t="s">
        <v>66</v>
      </c>
      <c r="N68" s="9" t="s">
        <v>36</v>
      </c>
      <c r="O68" s="9" t="s">
        <v>37</v>
      </c>
      <c r="P68" s="10">
        <v>5</v>
      </c>
    </row>
    <row r="69" spans="12:16" x14ac:dyDescent="0.4">
      <c r="L69" s="6" t="s">
        <v>56</v>
      </c>
      <c r="M69" s="47"/>
      <c r="N69" s="9" t="s">
        <v>72</v>
      </c>
      <c r="O69" s="9" t="s">
        <v>40</v>
      </c>
      <c r="P69" s="10">
        <v>5</v>
      </c>
    </row>
    <row r="70" spans="12:16" x14ac:dyDescent="0.4">
      <c r="L70" s="7"/>
      <c r="M70" s="47"/>
      <c r="N70" s="9" t="s">
        <v>73</v>
      </c>
      <c r="O70" s="9" t="s">
        <v>40</v>
      </c>
      <c r="P70" s="10">
        <v>5</v>
      </c>
    </row>
    <row r="71" spans="12:16" x14ac:dyDescent="0.4">
      <c r="L71" s="7"/>
      <c r="M71" s="47"/>
      <c r="N71" s="9" t="s">
        <v>42</v>
      </c>
      <c r="O71" s="9" t="s">
        <v>40</v>
      </c>
      <c r="P71" s="10">
        <v>20</v>
      </c>
    </row>
    <row r="72" spans="12:16" x14ac:dyDescent="0.4">
      <c r="L72" s="7"/>
      <c r="M72" s="47"/>
      <c r="N72" s="9" t="s">
        <v>59</v>
      </c>
      <c r="O72" s="9" t="s">
        <v>40</v>
      </c>
      <c r="P72" s="10">
        <v>20</v>
      </c>
    </row>
    <row r="73" spans="12:16" x14ac:dyDescent="0.4">
      <c r="L73" s="7"/>
      <c r="M73" s="47"/>
      <c r="N73" s="9" t="s">
        <v>39</v>
      </c>
      <c r="O73" s="9" t="s">
        <v>40</v>
      </c>
      <c r="P73" s="10">
        <v>25</v>
      </c>
    </row>
    <row r="74" spans="12:16" ht="15" thickBot="1" x14ac:dyDescent="0.45">
      <c r="L74" s="8"/>
      <c r="M74" s="48"/>
      <c r="N74" s="11" t="s">
        <v>74</v>
      </c>
      <c r="O74" s="11" t="s">
        <v>53</v>
      </c>
      <c r="P74" s="12">
        <v>5</v>
      </c>
    </row>
  </sheetData>
  <mergeCells count="17">
    <mergeCell ref="M6:M13"/>
    <mergeCell ref="M14:M20"/>
    <mergeCell ref="M21:M30"/>
    <mergeCell ref="M31:M38"/>
    <mergeCell ref="D29:E29"/>
    <mergeCell ref="G29:I29"/>
    <mergeCell ref="J29:J30"/>
    <mergeCell ref="L3:P3"/>
    <mergeCell ref="L4:L5"/>
    <mergeCell ref="M4:M5"/>
    <mergeCell ref="N4:N5"/>
    <mergeCell ref="O4:O5"/>
    <mergeCell ref="M39:M47"/>
    <mergeCell ref="M48:M57"/>
    <mergeCell ref="M58:M67"/>
    <mergeCell ref="M68:M74"/>
    <mergeCell ref="D40:I4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7BC45-4BD3-4725-977E-62D05C20EF5A}">
  <dimension ref="A1:G18"/>
  <sheetViews>
    <sheetView zoomScaleNormal="100" workbookViewId="0">
      <selection activeCell="D7" sqref="D7"/>
    </sheetView>
  </sheetViews>
  <sheetFormatPr defaultColWidth="9.15234375" defaultRowHeight="14.6" x14ac:dyDescent="0.4"/>
  <cols>
    <col min="1" max="1" width="13.23046875" style="20" customWidth="1"/>
    <col min="2" max="2" width="55.3828125" style="20" customWidth="1"/>
    <col min="3" max="3" width="13.23046875" style="20" customWidth="1"/>
    <col min="4" max="4" width="15" style="20" customWidth="1"/>
    <col min="5" max="5" width="12.921875" style="20" customWidth="1"/>
    <col min="6" max="7" width="12.07421875" style="20" customWidth="1"/>
    <col min="8" max="11" width="21.15234375" style="20" customWidth="1"/>
    <col min="12" max="16384" width="9.15234375" style="20"/>
  </cols>
  <sheetData>
    <row r="1" spans="1:7" ht="18.45" x14ac:dyDescent="0.5">
      <c r="A1" s="23" t="s">
        <v>75</v>
      </c>
    </row>
    <row r="2" spans="1:7" s="24" customFormat="1" x14ac:dyDescent="0.4">
      <c r="A2" s="24" t="s">
        <v>76</v>
      </c>
    </row>
    <row r="3" spans="1:7" s="24" customFormat="1" ht="15" thickBot="1" x14ac:dyDescent="0.45">
      <c r="A3" s="25"/>
    </row>
    <row r="4" spans="1:7" ht="19.2" customHeight="1" thickBot="1" x14ac:dyDescent="0.45">
      <c r="B4" s="26" t="s">
        <v>105</v>
      </c>
      <c r="C4" s="18"/>
      <c r="D4" s="16" t="str">
        <f>IF(C4="","&lt;-Enter pounds", IF(C4=3119251, "Good Job!", "TRY AGAIN"))</f>
        <v>&lt;-Enter pounds</v>
      </c>
      <c r="E4" s="25" t="s">
        <v>83</v>
      </c>
    </row>
    <row r="5" spans="1:7" ht="8.25" customHeight="1" x14ac:dyDescent="0.4">
      <c r="B5" s="26"/>
      <c r="D5" s="21"/>
    </row>
    <row r="6" spans="1:7" ht="15" thickBot="1" x14ac:dyDescent="0.45">
      <c r="A6" s="20" t="s">
        <v>81</v>
      </c>
      <c r="D6" s="21"/>
    </row>
    <row r="7" spans="1:7" ht="19.2" customHeight="1" thickBot="1" x14ac:dyDescent="0.45">
      <c r="C7" s="40"/>
      <c r="D7" s="16" t="str">
        <f>IF(C7="","&lt;-Enter pounds", IF(AND(C7&gt;1403662, C7&lt;1403664), "Good Job!", "TRY AGAIN"))</f>
        <v>&lt;-Enter pounds</v>
      </c>
      <c r="E7" s="25" t="s">
        <v>83</v>
      </c>
    </row>
    <row r="9" spans="1:7" ht="15" thickBot="1" x14ac:dyDescent="0.45">
      <c r="A9" s="28" t="s">
        <v>107</v>
      </c>
    </row>
    <row r="10" spans="1:7" ht="46.5" customHeight="1" thickBot="1" x14ac:dyDescent="0.45">
      <c r="B10" s="54"/>
      <c r="C10" s="55"/>
      <c r="D10" s="55"/>
      <c r="E10" s="56"/>
    </row>
    <row r="11" spans="1:7" s="30" customFormat="1" ht="15" customHeight="1" thickBot="1" x14ac:dyDescent="0.45">
      <c r="A11" s="25"/>
      <c r="B11" s="29"/>
      <c r="C11" s="29"/>
      <c r="D11" s="29"/>
      <c r="E11" s="29"/>
      <c r="G11" s="27"/>
    </row>
    <row r="12" spans="1:7" ht="15" thickBot="1" x14ac:dyDescent="0.45">
      <c r="C12" s="26" t="s">
        <v>77</v>
      </c>
      <c r="D12" s="18"/>
      <c r="E12" s="16" t="str">
        <f>IF(D12="","&lt;-Enter pounds", IF(D12&gt;0, "Okay", "Okay"))</f>
        <v>&lt;-Enter pounds</v>
      </c>
      <c r="F12" s="25" t="s">
        <v>82</v>
      </c>
    </row>
    <row r="13" spans="1:7" ht="15" thickBot="1" x14ac:dyDescent="0.45">
      <c r="C13" s="31"/>
      <c r="D13" s="19"/>
      <c r="E13" s="22"/>
      <c r="F13" s="27"/>
    </row>
    <row r="14" spans="1:7" ht="15" thickBot="1" x14ac:dyDescent="0.45">
      <c r="C14" s="26" t="s">
        <v>84</v>
      </c>
      <c r="D14" s="41"/>
      <c r="E14" s="16" t="str">
        <f>IF(D14="","&lt;-Enter pounds", IF(D14=(C7-D12), "Good Job!", "TRY AGAIN"))</f>
        <v>&lt;-Enter pounds</v>
      </c>
      <c r="F14" s="25" t="s">
        <v>82</v>
      </c>
    </row>
    <row r="15" spans="1:7" ht="15" thickBot="1" x14ac:dyDescent="0.45">
      <c r="C15" s="26"/>
      <c r="D15" s="19"/>
      <c r="E15" s="21"/>
    </row>
    <row r="16" spans="1:7" ht="15" thickBot="1" x14ac:dyDescent="0.45">
      <c r="C16" s="26" t="s">
        <v>79</v>
      </c>
      <c r="D16" s="42"/>
      <c r="E16" s="16" t="str">
        <f>IF(D16="","&lt;-Enter AUMs", IF(D16=ROUND(D14/750,0), "Good Job!", "TRY AGAIN"))</f>
        <v>&lt;-Enter AUMs</v>
      </c>
      <c r="F16" s="25" t="s">
        <v>87</v>
      </c>
    </row>
    <row r="18" spans="1:1" ht="19.5" customHeight="1" x14ac:dyDescent="0.4">
      <c r="A18" s="20" t="s">
        <v>80</v>
      </c>
    </row>
  </sheetData>
  <sheetProtection algorithmName="SHA-512" hashValue="yzPWrPgOc8RIdYKdRv5Pn5YQR2V5SCU+nhkBeoXxFnfa3Ddz9L6IJlWe1GVe/4jA267+lx5B5ZU6TaUOwWho0w==" saltValue="xm/pxRn8hp++e7t/aj7rAQ==" spinCount="100000" sheet="1" formatCells="0" formatColumns="0" formatRows="0" insertColumns="0" insertRows="0" deleteColumns="0" deleteRows="0" sort="0"/>
  <mergeCells count="1">
    <mergeCell ref="B10:E10"/>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FF6F0-E92D-468C-B1B8-42BEEAF99222}">
  <dimension ref="A1:D12"/>
  <sheetViews>
    <sheetView zoomScaleNormal="100" workbookViewId="0"/>
  </sheetViews>
  <sheetFormatPr defaultColWidth="9.15234375" defaultRowHeight="14.6" x14ac:dyDescent="0.4"/>
  <cols>
    <col min="1" max="1" width="49.84375" style="20" bestFit="1" customWidth="1"/>
    <col min="2" max="2" width="13.23046875" style="20" customWidth="1"/>
    <col min="3" max="3" width="29" style="20" customWidth="1"/>
    <col min="4" max="4" width="31.07421875" style="20" customWidth="1"/>
    <col min="5" max="16384" width="9.15234375" style="20"/>
  </cols>
  <sheetData>
    <row r="1" spans="1:4" ht="18.45" x14ac:dyDescent="0.5">
      <c r="A1" s="23" t="s">
        <v>85</v>
      </c>
    </row>
    <row r="2" spans="1:4" ht="25.5" customHeight="1" x14ac:dyDescent="0.4">
      <c r="A2" s="57" t="s">
        <v>97</v>
      </c>
      <c r="B2" s="57"/>
      <c r="C2" s="57"/>
      <c r="D2" s="57"/>
    </row>
    <row r="3" spans="1:4" ht="17.7" customHeight="1" thickBot="1" x14ac:dyDescent="0.45">
      <c r="A3" s="57" t="s">
        <v>99</v>
      </c>
      <c r="B3" s="57"/>
      <c r="C3" s="57"/>
      <c r="D3" s="57"/>
    </row>
    <row r="4" spans="1:4" ht="17.25" customHeight="1" thickBot="1" x14ac:dyDescent="0.45">
      <c r="A4" s="36" t="s">
        <v>98</v>
      </c>
      <c r="B4" s="17"/>
      <c r="C4" s="16" t="str">
        <f>IF(B4="","&lt;-Enter lbs of forage/cow", IF(B4=30, "Good Job!", "TRY AGAIN"))</f>
        <v>&lt;-Enter lbs of forage/cow</v>
      </c>
    </row>
    <row r="5" spans="1:4" ht="12.75" customHeight="1" x14ac:dyDescent="0.4">
      <c r="A5" s="33"/>
      <c r="B5" s="33"/>
      <c r="C5" s="33"/>
      <c r="D5" s="33"/>
    </row>
    <row r="6" spans="1:4" ht="15" customHeight="1" thickBot="1" x14ac:dyDescent="0.45">
      <c r="A6" s="57" t="s">
        <v>100</v>
      </c>
      <c r="B6" s="57"/>
      <c r="C6" s="57"/>
      <c r="D6" s="57"/>
    </row>
    <row r="7" spans="1:4" ht="21.45" customHeight="1" thickBot="1" x14ac:dyDescent="0.45">
      <c r="A7" s="36" t="s">
        <v>96</v>
      </c>
      <c r="B7" s="17"/>
      <c r="C7" s="16" t="str">
        <f>IF(B7="","&lt;-Enter lbs of forage/bull", IF(B7=35, "Good Job!", "TRY AGAIN"))</f>
        <v>&lt;-Enter lbs of forage/bull</v>
      </c>
    </row>
    <row r="8" spans="1:4" x14ac:dyDescent="0.4">
      <c r="A8" s="39"/>
    </row>
    <row r="9" spans="1:4" ht="35.25" customHeight="1" thickBot="1" x14ac:dyDescent="0.45">
      <c r="A9" s="58" t="s">
        <v>78</v>
      </c>
      <c r="B9" s="58"/>
      <c r="C9" s="58"/>
      <c r="D9" s="58"/>
    </row>
    <row r="10" spans="1:4" ht="115.2" customHeight="1" thickBot="1" x14ac:dyDescent="0.45">
      <c r="A10" s="59"/>
      <c r="B10" s="60"/>
      <c r="C10" s="60"/>
      <c r="D10" s="61"/>
    </row>
    <row r="12" spans="1:4" x14ac:dyDescent="0.4">
      <c r="A12" s="20" t="s">
        <v>80</v>
      </c>
    </row>
  </sheetData>
  <sheetProtection sheet="1" objects="1" scenarios="1" formatCells="0" formatColumns="0" formatRows="0" insertColumns="0" insertRows="0" deleteColumns="0" deleteRows="0" selectLockedCells="1"/>
  <mergeCells count="5">
    <mergeCell ref="A6:D6"/>
    <mergeCell ref="A9:D9"/>
    <mergeCell ref="A10:D10"/>
    <mergeCell ref="A3:D3"/>
    <mergeCell ref="A2:D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D5302-FA3F-4C40-B0C1-CED5239D5DE9}">
  <dimension ref="A1:G35"/>
  <sheetViews>
    <sheetView zoomScaleNormal="100" workbookViewId="0"/>
  </sheetViews>
  <sheetFormatPr defaultColWidth="9.15234375" defaultRowHeight="14.6" x14ac:dyDescent="0.4"/>
  <cols>
    <col min="1" max="1" width="51.69140625" style="20" customWidth="1"/>
    <col min="2" max="2" width="13.69140625" style="20" customWidth="1"/>
    <col min="3" max="16384" width="9.15234375" style="20"/>
  </cols>
  <sheetData>
    <row r="1" spans="1:7" ht="18.45" x14ac:dyDescent="0.5">
      <c r="A1" s="23" t="s">
        <v>86</v>
      </c>
    </row>
    <row r="2" spans="1:7" ht="84" customHeight="1" thickBot="1" x14ac:dyDescent="0.45">
      <c r="A2" s="57" t="s">
        <v>101</v>
      </c>
      <c r="B2" s="57"/>
      <c r="C2" s="57"/>
      <c r="D2" s="57"/>
      <c r="E2" s="57"/>
      <c r="F2" s="57"/>
      <c r="G2" s="57"/>
    </row>
    <row r="3" spans="1:7" ht="15" thickBot="1" x14ac:dyDescent="0.45">
      <c r="A3" s="36" t="s">
        <v>102</v>
      </c>
      <c r="B3" s="38"/>
      <c r="C3" s="21" t="str">
        <f>IF(B3="","&lt;-Enter number of cows", IF(AND(B3&gt;199, B3&lt;226), "Good Job!", "TRY AGAIN"))</f>
        <v>&lt;-Enter number of cows</v>
      </c>
      <c r="D3" s="27"/>
    </row>
    <row r="4" spans="1:7" s="30" customFormat="1" ht="7.2" customHeight="1" thickBot="1" x14ac:dyDescent="0.45">
      <c r="A4" s="34"/>
      <c r="B4" s="35"/>
      <c r="C4" s="22"/>
    </row>
    <row r="5" spans="1:7" ht="15" thickBot="1" x14ac:dyDescent="0.45">
      <c r="A5" s="36" t="s">
        <v>103</v>
      </c>
      <c r="B5" s="38"/>
      <c r="C5" s="21" t="str">
        <f>IF(B5="","&lt;-Enter number of bulls", IF(OR(B5=8, B5=9), "Good Job!", "TRY AGAIN"))</f>
        <v>&lt;-Enter number of bulls</v>
      </c>
      <c r="D5" s="27"/>
    </row>
    <row r="6" spans="1:7" s="24" customFormat="1" ht="10.5" customHeight="1" thickBot="1" x14ac:dyDescent="0.45">
      <c r="A6" s="36"/>
      <c r="B6" s="36"/>
      <c r="C6" s="32"/>
      <c r="D6" s="27"/>
    </row>
    <row r="7" spans="1:7" s="24" customFormat="1" ht="15" thickBot="1" x14ac:dyDescent="0.45">
      <c r="A7" s="36" t="s">
        <v>88</v>
      </c>
      <c r="B7" s="38"/>
      <c r="C7" s="21" t="str">
        <f>IF(B7="","&lt;-Enter lbs needed for cows", IF(B7=(B3*30*195), "Good Job!", "TRY AGAIN"))</f>
        <v>&lt;-Enter lbs needed for cows</v>
      </c>
      <c r="D7" s="27"/>
    </row>
    <row r="8" spans="1:7" s="24" customFormat="1" ht="9.75" customHeight="1" thickBot="1" x14ac:dyDescent="0.45">
      <c r="A8" s="36"/>
      <c r="B8" s="36"/>
      <c r="C8" s="32"/>
      <c r="D8" s="27"/>
    </row>
    <row r="9" spans="1:7" s="24" customFormat="1" ht="15" thickBot="1" x14ac:dyDescent="0.45">
      <c r="A9" s="36" t="s">
        <v>89</v>
      </c>
      <c r="B9" s="38"/>
      <c r="C9" s="21" t="str">
        <f>IF(B9="","&lt;-Enter lbs need for bulls", IF(B9=(B5*35*90), "Good Job!", "TRY AGAIN"))</f>
        <v>&lt;-Enter lbs need for bulls</v>
      </c>
      <c r="D9" s="27"/>
    </row>
    <row r="10" spans="1:7" s="24" customFormat="1" ht="7.2" customHeight="1" thickBot="1" x14ac:dyDescent="0.45">
      <c r="A10" s="36"/>
      <c r="B10" s="36"/>
      <c r="C10" s="21"/>
      <c r="D10" s="27"/>
    </row>
    <row r="11" spans="1:7" s="24" customFormat="1" ht="15" thickBot="1" x14ac:dyDescent="0.45">
      <c r="A11" s="36" t="s">
        <v>90</v>
      </c>
      <c r="B11" s="38"/>
      <c r="C11" s="21" t="str">
        <f>IF(B11="","&lt;-Enter total pounds needed for cows and bulls", IF(B11=(B7+B9), "Good Job!", "TRY AGAIN"))</f>
        <v>&lt;-Enter total pounds needed for cows and bulls</v>
      </c>
      <c r="D11" s="27"/>
    </row>
    <row r="12" spans="1:7" s="24" customFormat="1" ht="9" customHeight="1" thickBot="1" x14ac:dyDescent="0.45">
      <c r="A12" s="36"/>
      <c r="B12" s="36"/>
      <c r="C12" s="21"/>
      <c r="D12" s="27"/>
    </row>
    <row r="13" spans="1:7" s="24" customFormat="1" ht="15" thickBot="1" x14ac:dyDescent="0.45">
      <c r="A13" s="36" t="s">
        <v>91</v>
      </c>
      <c r="B13" s="38"/>
      <c r="C13" s="21" t="str">
        <f>IF(B13="","&lt;-Enter total AUMs needed for cows and bulls", IF(B13=ROUND(B11/750,0), "Good Job!", "TRY AGAIN"))</f>
        <v>&lt;-Enter total AUMs needed for cows and bulls</v>
      </c>
      <c r="D13" s="27"/>
    </row>
    <row r="14" spans="1:7" s="24" customFormat="1" ht="12" customHeight="1" thickBot="1" x14ac:dyDescent="0.45">
      <c r="A14" s="36"/>
      <c r="B14" s="20"/>
      <c r="C14" s="43" t="s">
        <v>104</v>
      </c>
      <c r="D14" s="27"/>
    </row>
    <row r="15" spans="1:7" s="24" customFormat="1" ht="13.3" customHeight="1" thickBot="1" x14ac:dyDescent="0.45">
      <c r="A15" s="36" t="s">
        <v>92</v>
      </c>
      <c r="B15" s="37"/>
      <c r="C15" s="21" t="str">
        <f>IF(B15="","&lt;-Enter stocking rate in Acres/AUM", IF(AND(B15&gt;5.6, B15&lt;5.8), "Good Job!", "TRY AGAIN"))</f>
        <v>&lt;-Enter stocking rate in Acres/AUM</v>
      </c>
      <c r="D15" s="27"/>
    </row>
    <row r="16" spans="1:7" s="24" customFormat="1" x14ac:dyDescent="0.4">
      <c r="A16" s="36"/>
      <c r="B16" s="36"/>
      <c r="C16" s="27"/>
    </row>
    <row r="17" spans="1:3" x14ac:dyDescent="0.4">
      <c r="A17" s="20" t="s">
        <v>80</v>
      </c>
    </row>
    <row r="18" spans="1:3" x14ac:dyDescent="0.4">
      <c r="A18" s="26"/>
    </row>
    <row r="19" spans="1:3" x14ac:dyDescent="0.4">
      <c r="A19" s="26"/>
    </row>
    <row r="20" spans="1:3" x14ac:dyDescent="0.4">
      <c r="A20" s="26"/>
    </row>
    <row r="21" spans="1:3" x14ac:dyDescent="0.4">
      <c r="A21" s="26"/>
      <c r="B21" s="44"/>
    </row>
    <row r="22" spans="1:3" x14ac:dyDescent="0.4">
      <c r="A22" s="26"/>
    </row>
    <row r="23" spans="1:3" x14ac:dyDescent="0.4">
      <c r="A23" s="26"/>
      <c r="B23" s="44"/>
    </row>
    <row r="24" spans="1:3" x14ac:dyDescent="0.4">
      <c r="A24" s="26"/>
      <c r="C24" s="26"/>
    </row>
    <row r="25" spans="1:3" x14ac:dyDescent="0.4">
      <c r="A25" s="26"/>
    </row>
    <row r="26" spans="1:3" x14ac:dyDescent="0.4">
      <c r="A26" s="26"/>
    </row>
    <row r="27" spans="1:3" x14ac:dyDescent="0.4">
      <c r="A27" s="26"/>
    </row>
    <row r="28" spans="1:3" x14ac:dyDescent="0.4">
      <c r="A28" s="26"/>
    </row>
    <row r="29" spans="1:3" x14ac:dyDescent="0.4">
      <c r="A29" s="26"/>
    </row>
    <row r="30" spans="1:3" x14ac:dyDescent="0.4">
      <c r="A30" s="26"/>
    </row>
    <row r="31" spans="1:3" x14ac:dyDescent="0.4">
      <c r="A31" s="26"/>
    </row>
    <row r="32" spans="1:3" x14ac:dyDescent="0.4">
      <c r="A32" s="26"/>
    </row>
    <row r="33" spans="1:1" x14ac:dyDescent="0.4">
      <c r="A33" s="26"/>
    </row>
    <row r="34" spans="1:1" x14ac:dyDescent="0.4">
      <c r="A34" s="26"/>
    </row>
    <row r="35" spans="1:1" x14ac:dyDescent="0.4">
      <c r="A35" s="26"/>
    </row>
  </sheetData>
  <sheetProtection algorithmName="SHA-512" hashValue="YCsZT25gO1BLT98MpjZV4cfu9E9bGzQXXyMQft+juoE0OybOZg4Jz4ZGa6WYn30ZRGBOuLmnIU1cboGplRVqUA==" saltValue="R8zSkQPo8Q2r+67Sg1egAQ==" spinCount="100000" sheet="1" objects="1" scenarios="1" formatCells="0" formatColumns="0" formatRows="0" insertColumns="0" insertRows="0" selectLockedCells="1"/>
  <mergeCells count="1">
    <mergeCell ref="A2:G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Background Info</vt:lpstr>
      <vt:lpstr>Forage Supply</vt:lpstr>
      <vt:lpstr>Forage Demand</vt:lpstr>
      <vt:lpstr>Stocking Rate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Karen Launchbaugh</dc:creator>
  <cp:lastModifiedBy>Karen L</cp:lastModifiedBy>
  <dcterms:created xsi:type="dcterms:W3CDTF">2020-02-25T21:33:54Z</dcterms:created>
  <dcterms:modified xsi:type="dcterms:W3CDTF">2021-02-23T13:56:17Z</dcterms:modified>
</cp:coreProperties>
</file>